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d\Documents\rfinsights\01_excel\"/>
    </mc:Choice>
  </mc:AlternateContent>
  <xr:revisionPtr revIDLastSave="0" documentId="13_ncr:1_{51674659-C261-4F5A-A08D-2A95546A74EB}" xr6:coauthVersionLast="47" xr6:coauthVersionMax="47" xr10:uidLastSave="{00000000-0000-0000-0000-000000000000}"/>
  <bookViews>
    <workbookView xWindow="-120" yWindow="-120" windowWidth="29040" windowHeight="15990" xr2:uid="{99D2DDAD-DE53-4E5C-B438-D8A6E30BFE40}"/>
  </bookViews>
  <sheets>
    <sheet name="NF_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5" i="1" s="1"/>
  <c r="E9" i="1" s="1"/>
  <c r="D8" i="1"/>
  <c r="D10" i="1"/>
  <c r="D11" i="1"/>
  <c r="D9" i="1"/>
  <c r="H18" i="1" l="1"/>
  <c r="E11" i="1"/>
  <c r="B16" i="1"/>
  <c r="C16" i="1" s="1"/>
  <c r="D16" i="1" s="1"/>
  <c r="E16" i="1" l="1"/>
  <c r="F16" i="1" s="1"/>
  <c r="G16" i="1" s="1"/>
  <c r="H16" i="1" s="1"/>
</calcChain>
</file>

<file path=xl/sharedStrings.xml><?xml version="1.0" encoding="utf-8"?>
<sst xmlns="http://schemas.openxmlformats.org/spreadsheetml/2006/main" count="33" uniqueCount="25">
  <si>
    <t>G1</t>
  </si>
  <si>
    <t>NF1</t>
  </si>
  <si>
    <t>G2</t>
  </si>
  <si>
    <t>NF2</t>
  </si>
  <si>
    <t>Add LNA2 Noise</t>
  </si>
  <si>
    <t>k</t>
  </si>
  <si>
    <t>T</t>
  </si>
  <si>
    <t>B</t>
  </si>
  <si>
    <t>kTB</t>
  </si>
  <si>
    <t>dBW/Hz</t>
  </si>
  <si>
    <t>dBm/Hz</t>
  </si>
  <si>
    <t>K</t>
  </si>
  <si>
    <t>Hz</t>
  </si>
  <si>
    <t>some unit</t>
  </si>
  <si>
    <t>dB</t>
  </si>
  <si>
    <t>Linear</t>
  </si>
  <si>
    <t>Noise generated by LNA dBm/Hz</t>
  </si>
  <si>
    <t>Noise at LNA1 Input</t>
  </si>
  <si>
    <t>Noise at LNA1 Output</t>
  </si>
  <si>
    <t>Add LNA1 Noise</t>
  </si>
  <si>
    <t>Noise at LNA2 Output</t>
  </si>
  <si>
    <t>Manual Calculation</t>
  </si>
  <si>
    <t>Using NF Cascade Formula</t>
  </si>
  <si>
    <t>Refer Noise Back to Input</t>
  </si>
  <si>
    <t>Total Noise 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</si>
</sst>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0.0000"/>
    <numFmt numFmtId="167" formatCode="0.000"/>
    <numFmt numFmtId="168" formatCode="0.0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Philosopher"/>
    </font>
    <font>
      <b/>
      <sz val="11"/>
      <color theme="0"/>
      <name val="Philosopher"/>
    </font>
    <font>
      <sz val="11"/>
      <color rgb="FFFA7D00"/>
      <name val="Philosopher"/>
    </font>
    <font>
      <sz val="11"/>
      <color rgb="FF3F3F76"/>
      <name val="Philosophe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1" xfId="2" applyFont="1" applyAlignment="1">
      <alignment horizontal="center"/>
    </xf>
    <xf numFmtId="2" fontId="6" fillId="3" borderId="1" xfId="2" applyNumberFormat="1" applyFont="1" applyAlignment="1">
      <alignment horizontal="center"/>
    </xf>
    <xf numFmtId="0" fontId="7" fillId="2" borderId="1" xfId="1" applyFont="1" applyAlignment="1">
      <alignment horizontal="center"/>
    </xf>
    <xf numFmtId="11" fontId="7" fillId="2" borderId="1" xfId="1" applyNumberFormat="1" applyFont="1" applyAlignment="1">
      <alignment horizontal="center"/>
    </xf>
    <xf numFmtId="1" fontId="7" fillId="2" borderId="1" xfId="1" applyNumberFormat="1" applyFont="1" applyAlignment="1">
      <alignment horizontal="center"/>
    </xf>
    <xf numFmtId="0" fontId="7" fillId="2" borderId="1" xfId="1" applyFont="1" applyAlignment="1">
      <alignment horizontal="center" vertical="center" wrapText="1"/>
    </xf>
    <xf numFmtId="0" fontId="6" fillId="3" borderId="1" xfId="2" applyFont="1" applyAlignment="1">
      <alignment horizontal="center" vertical="center" wrapText="1"/>
    </xf>
    <xf numFmtId="167" fontId="6" fillId="3" borderId="1" xfId="2" applyNumberFormat="1" applyFont="1" applyAlignment="1">
      <alignment horizontal="center"/>
    </xf>
    <xf numFmtId="168" fontId="6" fillId="3" borderId="1" xfId="2" applyNumberFormat="1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166" fontId="5" fillId="4" borderId="2" xfId="3" applyNumberFormat="1" applyFont="1" applyAlignment="1">
      <alignment horizontal="center" vertical="center" wrapText="1"/>
    </xf>
    <xf numFmtId="166" fontId="5" fillId="4" borderId="2" xfId="3" applyNumberFormat="1" applyFont="1" applyAlignment="1">
      <alignment horizontal="center"/>
    </xf>
    <xf numFmtId="0" fontId="5" fillId="4" borderId="2" xfId="3" applyFont="1" applyAlignment="1">
      <alignment horizontal="center" wrapText="1"/>
    </xf>
    <xf numFmtId="168" fontId="4" fillId="0" borderId="3" xfId="0" applyNumberFormat="1" applyFont="1" applyBorder="1" applyAlignment="1">
      <alignment horizontal="center"/>
    </xf>
  </cellXfs>
  <cellStyles count="4">
    <cellStyle name="Calculation" xfId="2" builtinId="22"/>
    <cellStyle name="Check Cell" xfId="3" builtinId="23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409C-FC7A-4F3E-A1F1-3F0AE38B236A}">
  <dimension ref="A1:L20"/>
  <sheetViews>
    <sheetView tabSelected="1" topLeftCell="A7" zoomScale="145" zoomScaleNormal="145" workbookViewId="0">
      <selection activeCell="C11" sqref="C11"/>
    </sheetView>
  </sheetViews>
  <sheetFormatPr defaultRowHeight="15.75" x14ac:dyDescent="0.3"/>
  <cols>
    <col min="1" max="1" width="9.140625" style="1"/>
    <col min="2" max="2" width="13" style="1" customWidth="1"/>
    <col min="3" max="3" width="15.5703125" style="1" bestFit="1" customWidth="1"/>
    <col min="4" max="4" width="15.28515625" style="1" bestFit="1" customWidth="1"/>
    <col min="5" max="5" width="16.28515625" style="1" customWidth="1"/>
    <col min="6" max="6" width="13.7109375" style="1" customWidth="1"/>
    <col min="7" max="7" width="15.42578125" style="1" bestFit="1" customWidth="1"/>
    <col min="8" max="8" width="13" style="1" customWidth="1"/>
    <col min="9" max="9" width="13.7109375" style="1" bestFit="1" customWidth="1"/>
    <col min="10" max="10" width="12.42578125" style="1" bestFit="1" customWidth="1"/>
    <col min="11" max="11" width="12.7109375" style="1" customWidth="1"/>
    <col min="12" max="12" width="10.140625" style="1" bestFit="1" customWidth="1"/>
    <col min="13" max="16384" width="9.140625" style="1"/>
  </cols>
  <sheetData>
    <row r="1" spans="1:12" x14ac:dyDescent="0.3">
      <c r="B1" s="9" t="s">
        <v>5</v>
      </c>
      <c r="C1" s="10">
        <v>1.3806490000000001E-23</v>
      </c>
      <c r="D1" s="9" t="s">
        <v>13</v>
      </c>
    </row>
    <row r="2" spans="1:12" x14ac:dyDescent="0.3">
      <c r="B2" s="9" t="s">
        <v>6</v>
      </c>
      <c r="C2" s="11">
        <v>290</v>
      </c>
      <c r="D2" s="9" t="s">
        <v>11</v>
      </c>
    </row>
    <row r="3" spans="1:12" x14ac:dyDescent="0.3">
      <c r="B3" s="9" t="s">
        <v>7</v>
      </c>
      <c r="C3" s="11">
        <v>1</v>
      </c>
      <c r="D3" s="9" t="s">
        <v>12</v>
      </c>
    </row>
    <row r="4" spans="1:12" x14ac:dyDescent="0.3">
      <c r="B4" s="7" t="s">
        <v>8</v>
      </c>
      <c r="C4" s="8">
        <f>10*LOG10(C1*C2*C3)</f>
        <v>-203.97518719422808</v>
      </c>
      <c r="D4" s="7" t="s">
        <v>9</v>
      </c>
    </row>
    <row r="5" spans="1:12" x14ac:dyDescent="0.3">
      <c r="B5" s="7" t="s">
        <v>8</v>
      </c>
      <c r="C5" s="8">
        <f>C4+30</f>
        <v>-173.97518719422808</v>
      </c>
      <c r="D5" s="7" t="s">
        <v>10</v>
      </c>
    </row>
    <row r="7" spans="1:12" s="5" customFormat="1" ht="34.5" customHeight="1" x14ac:dyDescent="0.25">
      <c r="B7" s="12"/>
      <c r="C7" s="12" t="s">
        <v>14</v>
      </c>
      <c r="D7" s="13" t="s">
        <v>15</v>
      </c>
      <c r="E7" s="13" t="s">
        <v>16</v>
      </c>
    </row>
    <row r="8" spans="1:12" x14ac:dyDescent="0.3">
      <c r="B8" s="9" t="s">
        <v>0</v>
      </c>
      <c r="C8" s="9">
        <v>5</v>
      </c>
      <c r="D8" s="14">
        <f>10^(C8/10)</f>
        <v>3.1622776601683795</v>
      </c>
      <c r="E8" s="7"/>
    </row>
    <row r="9" spans="1:12" x14ac:dyDescent="0.3">
      <c r="B9" s="9" t="s">
        <v>1</v>
      </c>
      <c r="C9" s="9">
        <v>2</v>
      </c>
      <c r="D9" s="14">
        <f>10^(C9/10)</f>
        <v>1.5848931924611136</v>
      </c>
      <c r="E9" s="8">
        <f>IFERROR(10*LOG10(10^(($C$5+C9)/10)-10^($C$5/10)),-300)</f>
        <v>-176.30442152759062</v>
      </c>
      <c r="G9" s="2"/>
      <c r="H9" s="4"/>
      <c r="I9" s="2"/>
      <c r="J9" s="3"/>
      <c r="L9" s="2"/>
    </row>
    <row r="10" spans="1:12" x14ac:dyDescent="0.3">
      <c r="B10" s="9" t="s">
        <v>2</v>
      </c>
      <c r="C10" s="9">
        <v>20</v>
      </c>
      <c r="D10" s="15">
        <f>10^(C10/10)</f>
        <v>100</v>
      </c>
      <c r="E10" s="7"/>
    </row>
    <row r="11" spans="1:12" x14ac:dyDescent="0.3">
      <c r="B11" s="9" t="s">
        <v>3</v>
      </c>
      <c r="C11" s="9">
        <v>2</v>
      </c>
      <c r="D11" s="14">
        <f>10^(C11/10)</f>
        <v>1.5848931924611136</v>
      </c>
      <c r="E11" s="8">
        <f>IFERROR(10*LOG10(10^(($C$5+C11)/10)-10^($C$5/10)),-300)</f>
        <v>-176.30442152759062</v>
      </c>
      <c r="I11" s="4"/>
      <c r="J11" s="4"/>
      <c r="L11" s="4"/>
    </row>
    <row r="13" spans="1:12" ht="16.5" thickBot="1" x14ac:dyDescent="0.35">
      <c r="B13" s="16" t="s">
        <v>21</v>
      </c>
      <c r="C13" s="16"/>
      <c r="D13" s="16"/>
      <c r="E13" s="16"/>
      <c r="F13" s="16"/>
      <c r="G13" s="16"/>
      <c r="H13" s="16"/>
    </row>
    <row r="14" spans="1:12" ht="36.75" customHeight="1" thickTop="1" thickBot="1" x14ac:dyDescent="0.35">
      <c r="A14" s="6"/>
      <c r="B14" s="18" t="s">
        <v>17</v>
      </c>
      <c r="C14" s="18" t="s">
        <v>19</v>
      </c>
      <c r="D14" s="18" t="s">
        <v>18</v>
      </c>
      <c r="E14" s="18" t="s">
        <v>4</v>
      </c>
      <c r="F14" s="18" t="s">
        <v>20</v>
      </c>
      <c r="G14" s="18" t="s">
        <v>23</v>
      </c>
      <c r="H14" s="22" t="s">
        <v>24</v>
      </c>
    </row>
    <row r="15" spans="1:12" ht="17.25" thickTop="1" thickBot="1" x14ac:dyDescent="0.35">
      <c r="A15" s="6"/>
      <c r="B15" s="18" t="s">
        <v>10</v>
      </c>
      <c r="C15" s="18" t="s">
        <v>10</v>
      </c>
      <c r="D15" s="18" t="s">
        <v>10</v>
      </c>
      <c r="E15" s="18" t="s">
        <v>10</v>
      </c>
      <c r="F15" s="18" t="s">
        <v>10</v>
      </c>
      <c r="G15" s="18" t="s">
        <v>10</v>
      </c>
      <c r="H15" s="22" t="s">
        <v>14</v>
      </c>
    </row>
    <row r="16" spans="1:12" ht="17.25" thickTop="1" thickBot="1" x14ac:dyDescent="0.35">
      <c r="B16" s="23">
        <f>C5</f>
        <v>-173.97518719422808</v>
      </c>
      <c r="C16" s="23">
        <f>10*LOG10(10^(B16/10)+10^(E9/10))</f>
        <v>-171.97518719422814</v>
      </c>
      <c r="D16" s="19">
        <f>C16+C8</f>
        <v>-166.97518719422814</v>
      </c>
      <c r="E16" s="19">
        <f>10*LOG10(10^(D16/10)+10^(E11/10))</f>
        <v>-166.49581606496798</v>
      </c>
      <c r="F16" s="23">
        <f>E16+C10</f>
        <v>-146.49581606496798</v>
      </c>
      <c r="G16" s="23">
        <f>F16-C10-C8</f>
        <v>-171.49581606496798</v>
      </c>
      <c r="H16" s="20">
        <f>G16-C5</f>
        <v>2.4793711292601017</v>
      </c>
    </row>
    <row r="17" spans="2:8" ht="17.25" thickTop="1" thickBot="1" x14ac:dyDescent="0.35"/>
    <row r="18" spans="2:8" ht="17.25" thickTop="1" thickBot="1" x14ac:dyDescent="0.35">
      <c r="B18" s="17" t="s">
        <v>22</v>
      </c>
      <c r="C18" s="17"/>
      <c r="D18" s="17"/>
      <c r="E18" s="17"/>
      <c r="F18" s="17"/>
      <c r="G18" s="17"/>
      <c r="H18" s="21">
        <f>10*LOG10(D9+(D11-1)/D8)</f>
        <v>2.4793711292601568</v>
      </c>
    </row>
    <row r="19" spans="2:8" ht="16.5" thickTop="1" x14ac:dyDescent="0.3"/>
    <row r="20" spans="2:8" x14ac:dyDescent="0.3">
      <c r="C20" s="4"/>
    </row>
  </sheetData>
  <mergeCells count="2">
    <mergeCell ref="B18:G18"/>
    <mergeCell ref="B13:H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NF_Calc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2023-01-21T00:23:37Z</dcterms:created>
  <dcterms:modified xsi:type="dcterms:W3CDTF">2023-01-22T19:28:45Z</dcterms:modified>
</cp:coreProperties>
</file>