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wnloads\"/>
    </mc:Choice>
  </mc:AlternateContent>
  <xr:revisionPtr revIDLastSave="0" documentId="13_ncr:1_{08F3F0D6-FB2D-498C-9122-A2B9D7E5D480}" xr6:coauthVersionLast="47" xr6:coauthVersionMax="47" xr10:uidLastSave="{00000000-0000-0000-0000-000000000000}"/>
  <bookViews>
    <workbookView xWindow="-120" yWindow="-120" windowWidth="29040" windowHeight="15990" tabRatio="467" xr2:uid="{FAC34118-8955-4784-A54E-65A3DA73D0B9}"/>
  </bookViews>
  <sheets>
    <sheet name="cal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E17" i="2"/>
  <c r="E10" i="2" s="1"/>
  <c r="F10" i="2" s="1"/>
  <c r="D11" i="2"/>
  <c r="M7" i="2"/>
  <c r="M13" i="2" s="1"/>
  <c r="E9" i="2"/>
  <c r="F9" i="2" s="1"/>
  <c r="G9" i="2" s="1"/>
  <c r="H9" i="2" s="1"/>
  <c r="I9" i="2" s="1"/>
  <c r="J9" i="2" s="1"/>
  <c r="G10" i="2" l="1"/>
  <c r="F11" i="2"/>
  <c r="E11" i="2"/>
  <c r="H10" i="2" l="1"/>
  <c r="G11" i="2"/>
  <c r="H11" i="2" l="1"/>
  <c r="I10" i="2"/>
  <c r="J10" i="2" l="1"/>
  <c r="I11" i="2"/>
  <c r="J11" i="2" l="1"/>
  <c r="N7" i="2"/>
  <c r="N13" i="2" l="1"/>
  <c r="O7" i="2"/>
</calcChain>
</file>

<file path=xl/sharedStrings.xml><?xml version="1.0" encoding="utf-8"?>
<sst xmlns="http://schemas.openxmlformats.org/spreadsheetml/2006/main" count="36" uniqueCount="32">
  <si>
    <t>RX NF</t>
  </si>
  <si>
    <t>MHz</t>
  </si>
  <si>
    <t>BW</t>
  </si>
  <si>
    <t>dB</t>
  </si>
  <si>
    <t>dBm</t>
  </si>
  <si>
    <t>dBm/Hz</t>
  </si>
  <si>
    <t>TX RFIC</t>
  </si>
  <si>
    <t>DA</t>
  </si>
  <si>
    <t>BPF</t>
  </si>
  <si>
    <t>PA</t>
  </si>
  <si>
    <t>Coupler</t>
  </si>
  <si>
    <t>Circulator</t>
  </si>
  <si>
    <t>Duplexer</t>
  </si>
  <si>
    <t>RX Noise Floor Given its NF</t>
  </si>
  <si>
    <t>TX Noise at RX Port</t>
  </si>
  <si>
    <t>RX 
De-sense</t>
  </si>
  <si>
    <t>Gain [dB]</t>
  </si>
  <si>
    <t>Rejection [dB]</t>
  </si>
  <si>
    <t>Noise Figure [dB]</t>
  </si>
  <si>
    <t>Signal Pout [dBm]</t>
  </si>
  <si>
    <t>Noise Pout [dBm/Hz]</t>
  </si>
  <si>
    <t>RX Sensitivity Given its NF</t>
  </si>
  <si>
    <t>RX Senstivity with TX Noise added</t>
  </si>
  <si>
    <t>OUTPUT</t>
  </si>
  <si>
    <t>CALCULATION</t>
  </si>
  <si>
    <t>INPUT</t>
  </si>
  <si>
    <t>Color Coding</t>
  </si>
  <si>
    <t>3GPP RX Senstivity Requirement for 20M BW</t>
  </si>
  <si>
    <t>^ failed -94dBm :(</t>
  </si>
  <si>
    <t>^ passed -94dBm :)</t>
  </si>
  <si>
    <t>Noise Powers corresponding to NFs [dBm/Hz]</t>
  </si>
  <si>
    <t>SNR [dB]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</si>
</sst>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Philosopher"/>
    </font>
    <font>
      <sz val="11"/>
      <color rgb="FF3F3F76"/>
      <name val="Philosopher"/>
    </font>
    <font>
      <b/>
      <sz val="11"/>
      <color theme="1"/>
      <name val="Philosopher"/>
    </font>
    <font>
      <sz val="11"/>
      <color rgb="FFFA7D00"/>
      <name val="Philosopher"/>
    </font>
    <font>
      <b/>
      <sz val="14"/>
      <color rgb="FF3F3F3F"/>
      <name val="Philosopher"/>
    </font>
    <font>
      <i/>
      <sz val="11"/>
      <color rgb="FF7F7F7F"/>
      <name val="Calibri"/>
      <family val="2"/>
      <scheme val="minor"/>
    </font>
    <font>
      <i/>
      <sz val="11"/>
      <color rgb="FF7F7F7F"/>
      <name val="Philosophe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0" fontId="5" fillId="2" borderId="3" xfId="1" applyFont="1" applyBorder="1" applyAlignment="1">
      <alignment horizontal="center"/>
    </xf>
    <xf numFmtId="0" fontId="6" fillId="4" borderId="3" xfId="0" applyFont="1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/>
    </xf>
    <xf numFmtId="164" fontId="8" fillId="3" borderId="3" xfId="2" applyNumberFormat="1" applyFont="1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164" fontId="8" fillId="5" borderId="0" xfId="2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164" fontId="7" fillId="3" borderId="3" xfId="3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64" fontId="10" fillId="0" borderId="0" xfId="4" applyNumberFormat="1" applyFont="1" applyAlignment="1">
      <alignment horizontal="center" vertical="center"/>
    </xf>
    <xf numFmtId="2" fontId="8" fillId="3" borderId="3" xfId="2" applyNumberFormat="1" applyFont="1" applyBorder="1" applyAlignment="1">
      <alignment horizontal="center"/>
    </xf>
  </cellXfs>
  <cellStyles count="5">
    <cellStyle name="Calculation" xfId="3" builtinId="22"/>
    <cellStyle name="Explanatory Text" xfId="4" builtinId="53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706A-679B-4A4A-9133-1E9FF0C59325}">
  <dimension ref="A1:P17"/>
  <sheetViews>
    <sheetView tabSelected="1" zoomScale="130" zoomScaleNormal="130" workbookViewId="0">
      <selection activeCell="B22" sqref="B22"/>
    </sheetView>
  </sheetViews>
  <sheetFormatPr defaultRowHeight="15.75" x14ac:dyDescent="0.3"/>
  <cols>
    <col min="1" max="1" width="8" style="1" customWidth="1"/>
    <col min="2" max="2" width="21.7109375" style="1" bestFit="1" customWidth="1"/>
    <col min="3" max="3" width="5.140625" style="1" customWidth="1"/>
    <col min="4" max="4" width="10.42578125" style="1" customWidth="1"/>
    <col min="5" max="5" width="8.28515625" style="1" customWidth="1"/>
    <col min="6" max="6" width="7.85546875" style="1" customWidth="1"/>
    <col min="7" max="7" width="7.7109375" style="1" customWidth="1"/>
    <col min="8" max="8" width="9.28515625" style="1" customWidth="1"/>
    <col min="9" max="9" width="10.5703125" style="1" bestFit="1" customWidth="1"/>
    <col min="10" max="10" width="9.5703125" style="1" bestFit="1" customWidth="1"/>
    <col min="11" max="11" width="2.7109375" style="1" customWidth="1"/>
    <col min="12" max="12" width="9.140625" style="1"/>
    <col min="13" max="13" width="18.28515625" style="1" customWidth="1"/>
    <col min="14" max="14" width="20.140625" style="1" customWidth="1"/>
    <col min="15" max="15" width="20" style="1" customWidth="1"/>
    <col min="16" max="16" width="8.85546875" style="1" customWidth="1"/>
    <col min="17" max="16384" width="9.140625" style="1"/>
  </cols>
  <sheetData>
    <row r="1" spans="1:16" x14ac:dyDescent="0.3">
      <c r="A1" s="16" t="s">
        <v>26</v>
      </c>
      <c r="B1" s="7" t="s">
        <v>25</v>
      </c>
    </row>
    <row r="2" spans="1:16" x14ac:dyDescent="0.3">
      <c r="A2" s="16"/>
      <c r="B2" s="6" t="s">
        <v>24</v>
      </c>
    </row>
    <row r="3" spans="1:16" ht="19.5" x14ac:dyDescent="0.35">
      <c r="A3" s="16"/>
      <c r="B3" s="10" t="s">
        <v>23</v>
      </c>
    </row>
    <row r="4" spans="1:16" ht="19.5" x14ac:dyDescent="0.3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2" customFormat="1" ht="31.5" customHeight="1" x14ac:dyDescent="0.3">
      <c r="A5" s="14"/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1"/>
      <c r="L5" s="3" t="s">
        <v>0</v>
      </c>
      <c r="M5" s="4" t="s">
        <v>13</v>
      </c>
      <c r="N5" s="4" t="s">
        <v>14</v>
      </c>
      <c r="O5" s="4" t="s">
        <v>15</v>
      </c>
      <c r="P5" s="14"/>
    </row>
    <row r="6" spans="1:16" x14ac:dyDescent="0.3">
      <c r="A6" s="13"/>
      <c r="B6" s="8" t="s">
        <v>16</v>
      </c>
      <c r="D6" s="5"/>
      <c r="E6" s="7">
        <v>30</v>
      </c>
      <c r="F6" s="7">
        <v>-1</v>
      </c>
      <c r="G6" s="7">
        <v>25</v>
      </c>
      <c r="H6" s="7">
        <v>-0.5</v>
      </c>
      <c r="I6" s="7">
        <v>-0.5</v>
      </c>
      <c r="J6" s="7">
        <v>-1</v>
      </c>
      <c r="L6" s="5" t="s">
        <v>3</v>
      </c>
      <c r="M6" s="5" t="s">
        <v>5</v>
      </c>
      <c r="N6" s="5" t="s">
        <v>5</v>
      </c>
      <c r="O6" s="5" t="s">
        <v>3</v>
      </c>
      <c r="P6" s="13"/>
    </row>
    <row r="7" spans="1:16" ht="19.5" x14ac:dyDescent="0.35">
      <c r="A7" s="13"/>
      <c r="B7" s="8" t="s">
        <v>18</v>
      </c>
      <c r="D7" s="5"/>
      <c r="E7" s="7">
        <v>10</v>
      </c>
      <c r="F7" s="7">
        <v>1</v>
      </c>
      <c r="G7" s="7">
        <v>15</v>
      </c>
      <c r="H7" s="7">
        <v>0.5</v>
      </c>
      <c r="I7" s="7">
        <v>0.5</v>
      </c>
      <c r="J7" s="7">
        <v>1</v>
      </c>
      <c r="L7" s="7">
        <v>2</v>
      </c>
      <c r="M7" s="6">
        <f>-174+L7</f>
        <v>-172</v>
      </c>
      <c r="N7" s="15">
        <f>J10</f>
        <v>-164.98441398795629</v>
      </c>
      <c r="O7" s="21">
        <f>10*LOG10(10^(M7/10)+10^(N7/10))-M7</f>
        <v>7.8030948449690811</v>
      </c>
      <c r="P7" s="13"/>
    </row>
    <row r="8" spans="1:16" x14ac:dyDescent="0.3">
      <c r="A8" s="13"/>
      <c r="B8" s="8" t="s">
        <v>17</v>
      </c>
      <c r="D8" s="5"/>
      <c r="E8" s="5"/>
      <c r="F8" s="5"/>
      <c r="G8" s="5"/>
      <c r="H8" s="5"/>
      <c r="I8" s="5"/>
      <c r="J8" s="7">
        <v>80</v>
      </c>
      <c r="P8" s="13"/>
    </row>
    <row r="9" spans="1:16" x14ac:dyDescent="0.3">
      <c r="A9" s="13"/>
      <c r="B9" s="8" t="s">
        <v>19</v>
      </c>
      <c r="D9" s="5">
        <v>-10</v>
      </c>
      <c r="E9" s="6">
        <f t="shared" ref="E9:J9" si="0">D9+E6</f>
        <v>20</v>
      </c>
      <c r="F9" s="6">
        <f t="shared" si="0"/>
        <v>19</v>
      </c>
      <c r="G9" s="6">
        <f t="shared" si="0"/>
        <v>44</v>
      </c>
      <c r="H9" s="6">
        <f t="shared" si="0"/>
        <v>43.5</v>
      </c>
      <c r="I9" s="6">
        <f t="shared" si="0"/>
        <v>43</v>
      </c>
      <c r="J9" s="6">
        <f t="shared" si="0"/>
        <v>42</v>
      </c>
      <c r="P9" s="13"/>
    </row>
    <row r="10" spans="1:16" x14ac:dyDescent="0.3">
      <c r="A10" s="13"/>
      <c r="B10" s="8" t="s">
        <v>20</v>
      </c>
      <c r="D10" s="5">
        <v>-140</v>
      </c>
      <c r="E10" s="15">
        <f>10*LOG10(10^(D10/10)+10^(E17/10))+E6</f>
        <v>-109.98446719289717</v>
      </c>
      <c r="F10" s="15">
        <f>10*LOG10(10^(E10/10)+10^(F17/10))</f>
        <v>-109.98446674682444</v>
      </c>
      <c r="G10" s="15">
        <f>10*LOG10(10^(F10/10)+10^(G17/10))+G6</f>
        <v>-84.984413990696339</v>
      </c>
      <c r="H10" s="15">
        <f>10*LOG10(10^(G10/10)+10^(H17/10))</f>
        <v>-84.984413990031612</v>
      </c>
      <c r="I10" s="15">
        <f>10*LOG10(10^(H10/10)+10^(I17/10))</f>
        <v>-84.984413989366885</v>
      </c>
      <c r="J10" s="15">
        <f>10*LOG10(10^(I10/10)+10^(J17/10))-J8</f>
        <v>-164.98441398795629</v>
      </c>
      <c r="P10" s="13"/>
    </row>
    <row r="11" spans="1:16" ht="47.25" x14ac:dyDescent="0.3">
      <c r="A11" s="13"/>
      <c r="B11" s="8" t="s">
        <v>31</v>
      </c>
      <c r="D11" s="17">
        <f>D9-D10</f>
        <v>130</v>
      </c>
      <c r="E11" s="17">
        <f>E9-E10</f>
        <v>129.98446719289717</v>
      </c>
      <c r="F11" s="17">
        <f t="shared" ref="F11:J11" si="1">F9-F10</f>
        <v>128.98446674682444</v>
      </c>
      <c r="G11" s="17">
        <f t="shared" si="1"/>
        <v>128.98441399069634</v>
      </c>
      <c r="H11" s="17">
        <f t="shared" si="1"/>
        <v>128.48441399003161</v>
      </c>
      <c r="I11" s="17">
        <f t="shared" si="1"/>
        <v>127.98441398936689</v>
      </c>
      <c r="J11" s="17">
        <f t="shared" si="1"/>
        <v>206.98441398795629</v>
      </c>
      <c r="L11" s="3" t="s">
        <v>2</v>
      </c>
      <c r="M11" s="4" t="s">
        <v>21</v>
      </c>
      <c r="N11" s="4" t="s">
        <v>22</v>
      </c>
      <c r="O11" s="4" t="s">
        <v>27</v>
      </c>
      <c r="P11" s="13"/>
    </row>
    <row r="12" spans="1:16" x14ac:dyDescent="0.3">
      <c r="A12" s="13"/>
      <c r="L12" s="5" t="s">
        <v>1</v>
      </c>
      <c r="M12" s="9" t="s">
        <v>4</v>
      </c>
      <c r="N12" s="5" t="s">
        <v>4</v>
      </c>
      <c r="O12" s="5" t="s">
        <v>4</v>
      </c>
      <c r="P12" s="13"/>
    </row>
    <row r="13" spans="1:16" ht="19.5" x14ac:dyDescent="0.35">
      <c r="A13" s="13"/>
      <c r="L13" s="7">
        <v>20</v>
      </c>
      <c r="M13" s="15">
        <f>M7+10*LOG10($L$13*1000000)</f>
        <v>-98.989700043360187</v>
      </c>
      <c r="N13" s="10">
        <f>10*LOG10(10^(M7/10)+10^(N7/10))+10*LOG10($L$13*1000000)</f>
        <v>-91.186605198391106</v>
      </c>
      <c r="O13" s="5">
        <v>-94</v>
      </c>
      <c r="P13" s="13"/>
    </row>
    <row r="14" spans="1:16" x14ac:dyDescent="0.3">
      <c r="A14" s="13"/>
      <c r="M14" s="1" t="s">
        <v>29</v>
      </c>
      <c r="N14" s="1" t="s">
        <v>28</v>
      </c>
      <c r="P14" s="13"/>
    </row>
    <row r="15" spans="1:1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7" spans="2:10" ht="43.5" customHeight="1" x14ac:dyDescent="0.3">
      <c r="B17" s="18" t="s">
        <v>30</v>
      </c>
      <c r="C17" s="19"/>
      <c r="D17" s="19"/>
      <c r="E17" s="20">
        <f>IFERROR(10*LOG10(10^((-174+E7)/10)-10^(-174/10)),-300)</f>
        <v>-164.45757490560675</v>
      </c>
      <c r="F17" s="20">
        <f t="shared" ref="F17:J17" si="2">IFERROR(10*LOG10(10^((-174+F7)/10)-10^(-174/10)),-300)</f>
        <v>-179.86825324380132</v>
      </c>
      <c r="G17" s="20">
        <f t="shared" si="2"/>
        <v>-159.13955433882057</v>
      </c>
      <c r="H17" s="20">
        <f t="shared" si="2"/>
        <v>-183.13574480838332</v>
      </c>
      <c r="I17" s="20">
        <f t="shared" si="2"/>
        <v>-183.13574480838332</v>
      </c>
      <c r="J17" s="20">
        <f t="shared" si="2"/>
        <v>-179.86825324380132</v>
      </c>
    </row>
  </sheetData>
  <mergeCells count="1">
    <mergeCell ref="A1:A3"/>
  </mergeCells>
  <pageMargins left="0.7" right="0.7" top="0.75" bottom="0.75" header="0.3" footer="0.3"/>
  <pageSetup orientation="portrait" r:id="rId1"/>
  <ignoredErrors>
    <ignoredError sqref="F10: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2023-01-17T18:11:25Z</dcterms:created>
  <dcterms:modified xsi:type="dcterms:W3CDTF">2023-01-22T19:57:29Z</dcterms:modified>
</cp:coreProperties>
</file>