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14"/>
  <workbookPr defaultThemeVersion="166925"/>
  <xr:revisionPtr revIDLastSave="0" documentId="8_{AD3EA1D5-BB03-4FC4-81E6-59099445D2B3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yl_estimate" sheetId="1" r:id="rId1"/>
    <sheet name="yield_cpk_sigma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N39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S4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S7" i="1"/>
  <c r="F39" i="1"/>
  <c r="S14" i="1"/>
  <c r="S13" i="1"/>
  <c r="S12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S10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S9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T8" i="1"/>
  <c r="S6" i="1"/>
  <c r="S5" i="1"/>
  <c r="D6" i="2"/>
  <c r="D7" i="2"/>
  <c r="D8" i="2"/>
  <c r="D9" i="2"/>
  <c r="D10" i="2"/>
  <c r="D11" i="2"/>
  <c r="D12" i="2"/>
  <c r="D13" i="2"/>
  <c r="D14" i="2"/>
  <c r="D15" i="2"/>
  <c r="D16" i="2"/>
  <c r="D5" i="2"/>
  <c r="F6" i="2"/>
  <c r="F7" i="2"/>
  <c r="F8" i="2"/>
  <c r="F9" i="2"/>
  <c r="F10" i="2"/>
  <c r="F11" i="2"/>
  <c r="F12" i="2"/>
  <c r="F13" i="2"/>
  <c r="F14" i="2"/>
  <c r="F15" i="2"/>
  <c r="F16" i="2"/>
  <c r="F5" i="2"/>
  <c r="E6" i="2"/>
  <c r="E7" i="2"/>
  <c r="E8" i="2"/>
  <c r="E9" i="2"/>
  <c r="E10" i="2"/>
  <c r="E11" i="2"/>
  <c r="E12" i="2"/>
  <c r="E13" i="2"/>
  <c r="E14" i="2"/>
  <c r="E15" i="2"/>
  <c r="E16" i="2"/>
  <c r="E5" i="2"/>
</calcChain>
</file>

<file path=xl/sharedStrings.xml><?xml version="1.0" encoding="utf-8"?>
<sst xmlns="http://schemas.openxmlformats.org/spreadsheetml/2006/main" count="560" uniqueCount="22">
  <si>
    <t> </t>
  </si>
  <si>
    <t>dB Scale Estimation</t>
  </si>
  <si>
    <t>Insert Measured dB Data</t>
  </si>
  <si>
    <t>Convert Data to Linear Scale</t>
  </si>
  <si>
    <t>Percentile</t>
  </si>
  <si>
    <t>Data</t>
  </si>
  <si>
    <t>Z</t>
  </si>
  <si>
    <t>Pesudo Sigma</t>
  </si>
  <si>
    <t>LPL</t>
  </si>
  <si>
    <t>CPK</t>
  </si>
  <si>
    <t>% YL</t>
  </si>
  <si>
    <t>Linear Scale Estimation</t>
  </si>
  <si>
    <t>Linear LPL</t>
  </si>
  <si>
    <t>% Linear YL</t>
  </si>
  <si>
    <t>Linear CPK</t>
  </si>
  <si>
    <t xml:space="preserve">MEAN </t>
  </si>
  <si>
    <t>STANDARD DEVIATION</t>
  </si>
  <si>
    <t>%YL from Actual Distribution equals Parts below LPL/Total Parts</t>
  </si>
  <si>
    <t>Put in one column for plotting</t>
  </si>
  <si>
    <t>SIGMA</t>
  </si>
  <si>
    <t>% YL 2-sided</t>
  </si>
  <si>
    <t>% YL 1-sided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</si>
</sst>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%"/>
    <numFmt numFmtId="165" formatCode="0.0000%"/>
    <numFmt numFmtId="166" formatCode="0.00000%"/>
    <numFmt numFmtId="167" formatCode="0.000000%"/>
    <numFmt numFmtId="168" formatCode="0.0000000%"/>
    <numFmt numFmtId="169" formatCode="0.0"/>
  </numFmts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2"/>
      <color rgb="FF7F7F7F"/>
      <name val="Philosopher"/>
    </font>
    <font>
      <sz val="12"/>
      <color rgb="FF3F3F76"/>
      <name val="Philosopher"/>
    </font>
    <font>
      <sz val="11"/>
      <color rgb="FF3F3F76"/>
      <name val="Philosopher"/>
    </font>
    <font>
      <sz val="11"/>
      <color rgb="FF000000"/>
      <name val="Philosopher"/>
    </font>
    <font>
      <b/>
      <sz val="11"/>
      <color rgb="FFFA7D00"/>
      <name val="Philosopher"/>
    </font>
    <font>
      <b/>
      <sz val="11"/>
      <color rgb="FF3F3F3F"/>
      <name val="Philosopher"/>
    </font>
    <font>
      <sz val="11"/>
      <color rgb="FF3F3F76"/>
      <name val="Calibri"/>
      <family val="2"/>
    </font>
    <font>
      <b/>
      <sz val="12"/>
      <color rgb="FFFA7D00"/>
      <name val="Philosopher"/>
    </font>
    <font>
      <b/>
      <sz val="16"/>
      <color rgb="FF3F3F3F"/>
      <name val="Philosopher"/>
    </font>
    <font>
      <b/>
      <sz val="11"/>
      <color rgb="FFFFFFFF"/>
      <name val="Philosopher"/>
    </font>
    <font>
      <sz val="11"/>
      <color rgb="FFFFFFFF"/>
      <name val="Philosopher"/>
    </font>
    <font>
      <sz val="11"/>
      <color rgb="FFFFFF00"/>
      <name val="Philosopher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A8070"/>
        <bgColor rgb="FF000000"/>
      </patternFill>
    </fill>
    <fill>
      <patternFill patternType="solid">
        <fgColor rgb="FFF8696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02124"/>
        <bgColor rgb="FF000000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2" borderId="0" xfId="0" applyFont="1" applyFill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5" fillId="0" borderId="10" xfId="0" applyFont="1" applyBorder="1"/>
    <xf numFmtId="0" fontId="5" fillId="0" borderId="11" xfId="0" applyFont="1" applyBorder="1"/>
    <xf numFmtId="0" fontId="5" fillId="2" borderId="0" xfId="0" applyFont="1" applyFill="1"/>
    <xf numFmtId="0" fontId="6" fillId="4" borderId="1" xfId="0" applyFont="1" applyFill="1" applyBorder="1"/>
    <xf numFmtId="0" fontId="6" fillId="4" borderId="12" xfId="0" applyFont="1" applyFill="1" applyBorder="1"/>
    <xf numFmtId="0" fontId="5" fillId="0" borderId="13" xfId="0" applyFont="1" applyBorder="1"/>
    <xf numFmtId="0" fontId="6" fillId="4" borderId="15" xfId="0" applyFont="1" applyFill="1" applyBorder="1"/>
    <xf numFmtId="0" fontId="6" fillId="4" borderId="16" xfId="0" applyFont="1" applyFill="1" applyBorder="1"/>
    <xf numFmtId="0" fontId="5" fillId="0" borderId="0" xfId="0" applyFont="1"/>
    <xf numFmtId="0" fontId="7" fillId="4" borderId="2" xfId="0" applyFont="1" applyFill="1" applyBorder="1"/>
    <xf numFmtId="0" fontId="7" fillId="4" borderId="18" xfId="0" applyFont="1" applyFill="1" applyBorder="1"/>
    <xf numFmtId="0" fontId="4" fillId="3" borderId="1" xfId="0" applyFont="1" applyFill="1" applyBorder="1"/>
    <xf numFmtId="0" fontId="4" fillId="3" borderId="12" xfId="0" applyFont="1" applyFill="1" applyBorder="1"/>
    <xf numFmtId="0" fontId="7" fillId="4" borderId="13" xfId="0" applyFont="1" applyFill="1" applyBorder="1"/>
    <xf numFmtId="0" fontId="7" fillId="4" borderId="10" xfId="0" applyFont="1" applyFill="1" applyBorder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10" fontId="10" fillId="4" borderId="14" xfId="0" applyNumberFormat="1" applyFont="1" applyFill="1" applyBorder="1"/>
    <xf numFmtId="0" fontId="1" fillId="7" borderId="0" xfId="0" applyFont="1" applyFill="1"/>
    <xf numFmtId="0" fontId="1" fillId="8" borderId="0" xfId="0" applyFont="1" applyFill="1"/>
    <xf numFmtId="0" fontId="11" fillId="8" borderId="2" xfId="0" applyFont="1" applyFill="1" applyBorder="1" applyAlignment="1">
      <alignment horizontal="center"/>
    </xf>
    <xf numFmtId="0" fontId="11" fillId="8" borderId="24" xfId="0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12" fillId="8" borderId="18" xfId="0" applyFont="1" applyFill="1" applyBorder="1" applyAlignment="1">
      <alignment horizontal="center"/>
    </xf>
    <xf numFmtId="2" fontId="12" fillId="8" borderId="25" xfId="0" applyNumberFormat="1" applyFont="1" applyFill="1" applyBorder="1" applyAlignment="1">
      <alignment horizontal="center"/>
    </xf>
    <xf numFmtId="10" fontId="12" fillId="8" borderId="2" xfId="0" applyNumberFormat="1" applyFont="1" applyFill="1" applyBorder="1" applyAlignment="1">
      <alignment horizontal="center"/>
    </xf>
    <xf numFmtId="10" fontId="12" fillId="8" borderId="19" xfId="0" applyNumberFormat="1" applyFont="1" applyFill="1" applyBorder="1" applyAlignment="1">
      <alignment horizontal="center"/>
    </xf>
    <xf numFmtId="164" fontId="12" fillId="8" borderId="2" xfId="0" applyNumberFormat="1" applyFont="1" applyFill="1" applyBorder="1" applyAlignment="1">
      <alignment horizontal="center"/>
    </xf>
    <xf numFmtId="164" fontId="12" fillId="8" borderId="19" xfId="0" applyNumberFormat="1" applyFont="1" applyFill="1" applyBorder="1" applyAlignment="1">
      <alignment horizontal="center"/>
    </xf>
    <xf numFmtId="165" fontId="12" fillId="8" borderId="2" xfId="0" applyNumberFormat="1" applyFont="1" applyFill="1" applyBorder="1" applyAlignment="1">
      <alignment horizontal="center"/>
    </xf>
    <xf numFmtId="165" fontId="12" fillId="8" borderId="19" xfId="0" applyNumberFormat="1" applyFont="1" applyFill="1" applyBorder="1" applyAlignment="1">
      <alignment horizontal="center"/>
    </xf>
    <xf numFmtId="166" fontId="12" fillId="8" borderId="2" xfId="0" applyNumberFormat="1" applyFont="1" applyFill="1" applyBorder="1" applyAlignment="1">
      <alignment horizontal="center"/>
    </xf>
    <xf numFmtId="166" fontId="12" fillId="8" borderId="19" xfId="0" applyNumberFormat="1" applyFont="1" applyFill="1" applyBorder="1" applyAlignment="1">
      <alignment horizontal="center"/>
    </xf>
    <xf numFmtId="167" fontId="12" fillId="8" borderId="2" xfId="0" applyNumberFormat="1" applyFont="1" applyFill="1" applyBorder="1" applyAlignment="1">
      <alignment horizontal="center"/>
    </xf>
    <xf numFmtId="167" fontId="12" fillId="8" borderId="19" xfId="0" applyNumberFormat="1" applyFont="1" applyFill="1" applyBorder="1" applyAlignment="1">
      <alignment horizontal="center"/>
    </xf>
    <xf numFmtId="168" fontId="12" fillId="8" borderId="2" xfId="0" applyNumberFormat="1" applyFont="1" applyFill="1" applyBorder="1" applyAlignment="1">
      <alignment horizontal="center"/>
    </xf>
    <xf numFmtId="168" fontId="12" fillId="8" borderId="19" xfId="0" applyNumberFormat="1" applyFont="1" applyFill="1" applyBorder="1" applyAlignment="1">
      <alignment horizontal="center"/>
    </xf>
    <xf numFmtId="0" fontId="13" fillId="8" borderId="18" xfId="0" applyFont="1" applyFill="1" applyBorder="1" applyAlignment="1">
      <alignment horizontal="center"/>
    </xf>
    <xf numFmtId="2" fontId="13" fillId="8" borderId="25" xfId="0" applyNumberFormat="1" applyFont="1" applyFill="1" applyBorder="1" applyAlignment="1">
      <alignment horizontal="center"/>
    </xf>
    <xf numFmtId="10" fontId="13" fillId="8" borderId="2" xfId="0" applyNumberFormat="1" applyFont="1" applyFill="1" applyBorder="1" applyAlignment="1">
      <alignment horizontal="center"/>
    </xf>
    <xf numFmtId="10" fontId="13" fillId="8" borderId="19" xfId="0" applyNumberFormat="1" applyFont="1" applyFill="1" applyBorder="1" applyAlignment="1">
      <alignment horizontal="center"/>
    </xf>
    <xf numFmtId="2" fontId="7" fillId="4" borderId="17" xfId="0" applyNumberFormat="1" applyFont="1" applyFill="1" applyBorder="1"/>
    <xf numFmtId="2" fontId="7" fillId="4" borderId="19" xfId="0" applyNumberFormat="1" applyFont="1" applyFill="1" applyBorder="1"/>
    <xf numFmtId="169" fontId="7" fillId="5" borderId="2" xfId="0" applyNumberFormat="1" applyFont="1" applyFill="1" applyBorder="1"/>
    <xf numFmtId="1" fontId="7" fillId="4" borderId="14" xfId="0" applyNumberFormat="1" applyFont="1" applyFill="1" applyBorder="1"/>
    <xf numFmtId="169" fontId="7" fillId="6" borderId="13" xfId="0" applyNumberFormat="1" applyFont="1" applyFill="1" applyBorder="1"/>
    <xf numFmtId="2" fontId="7" fillId="4" borderId="11" xfId="0" applyNumberFormat="1" applyFont="1" applyFill="1" applyBorder="1"/>
    <xf numFmtId="1" fontId="9" fillId="4" borderId="21" xfId="0" applyNumberFormat="1" applyFont="1" applyFill="1" applyBorder="1" applyAlignment="1">
      <alignment vertical="center"/>
    </xf>
    <xf numFmtId="1" fontId="9" fillId="4" borderId="14" xfId="0" applyNumberFormat="1" applyFont="1" applyFill="1" applyBorder="1" applyAlignment="1">
      <alignment vertical="center"/>
    </xf>
    <xf numFmtId="0" fontId="2" fillId="2" borderId="3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0" fontId="1" fillId="2" borderId="0" xfId="0" applyFont="1" applyFill="1" applyAlignment="1"/>
    <xf numFmtId="0" fontId="8" fillId="3" borderId="20" xfId="0" applyFont="1" applyFill="1" applyBorder="1" applyAlignment="1"/>
    <xf numFmtId="0" fontId="8" fillId="3" borderId="21" xfId="0" applyFont="1" applyFill="1" applyBorder="1" applyAlignment="1"/>
    <xf numFmtId="0" fontId="8" fillId="3" borderId="22" xfId="0" applyFont="1" applyFill="1" applyBorder="1" applyAlignment="1"/>
    <xf numFmtId="0" fontId="9" fillId="4" borderId="23" xfId="0" applyFont="1" applyFill="1" applyBorder="1" applyAlignment="1"/>
    <xf numFmtId="0" fontId="9" fillId="4" borderId="21" xfId="0" applyFont="1" applyFill="1" applyBorder="1" applyAlignment="1"/>
    <xf numFmtId="0" fontId="9" fillId="4" borderId="14" xfId="0" applyFont="1" applyFill="1" applyBorder="1" applyAlignment="1"/>
    <xf numFmtId="1" fontId="9" fillId="4" borderId="21" xfId="0" applyNumberFormat="1" applyFont="1" applyFill="1" applyBorder="1" applyAlignment="1"/>
    <xf numFmtId="1" fontId="9" fillId="4" borderId="14" xfId="0" applyNumberFormat="1" applyFont="1" applyFill="1" applyBorder="1" applyAlignment="1"/>
    <xf numFmtId="0" fontId="10" fillId="4" borderId="23" xfId="0" applyFont="1" applyFill="1" applyBorder="1" applyAlignment="1"/>
    <xf numFmtId="0" fontId="10" fillId="4" borderId="21" xfId="0" applyFont="1" applyFill="1" applyBorder="1" applyAlignment="1"/>
    <xf numFmtId="0" fontId="10" fillId="4" borderId="1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15</xdr:row>
      <xdr:rowOff>0</xdr:rowOff>
    </xdr:from>
    <xdr:to>
      <xdr:col>34</xdr:col>
      <xdr:colOff>409575</xdr:colOff>
      <xdr:row>38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886CDA-2505-0B84-4FD7-5FBE687B9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200" y="2876550"/>
          <a:ext cx="11382375" cy="439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0"/>
  <sheetViews>
    <sheetView tabSelected="1" workbookViewId="0">
      <selection activeCell="S4" sqref="S4"/>
    </sheetView>
  </sheetViews>
  <sheetFormatPr defaultRowHeight="15"/>
  <cols>
    <col min="18" max="18" width="15.42578125" bestFit="1" customWidth="1"/>
    <col min="27" max="27" width="12" customWidth="1"/>
  </cols>
  <sheetData>
    <row r="1" spans="1:36">
      <c r="A1" s="1"/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  <c r="V1" s="2" t="s">
        <v>0</v>
      </c>
      <c r="W1" s="2" t="s">
        <v>0</v>
      </c>
      <c r="X1" s="2" t="s">
        <v>0</v>
      </c>
      <c r="Y1" s="2" t="s">
        <v>0</v>
      </c>
      <c r="Z1" s="2" t="s">
        <v>0</v>
      </c>
      <c r="AA1" s="2" t="s">
        <v>0</v>
      </c>
      <c r="AB1" s="2" t="s">
        <v>0</v>
      </c>
      <c r="AC1" s="2" t="s">
        <v>0</v>
      </c>
      <c r="AD1" s="2" t="s">
        <v>0</v>
      </c>
      <c r="AE1" s="2" t="s">
        <v>0</v>
      </c>
      <c r="AF1" s="2" t="s">
        <v>0</v>
      </c>
      <c r="AG1" s="2" t="s">
        <v>0</v>
      </c>
      <c r="AH1" s="2" t="s">
        <v>0</v>
      </c>
      <c r="AI1" s="2" t="s">
        <v>0</v>
      </c>
      <c r="AJ1" s="2" t="s">
        <v>0</v>
      </c>
    </row>
    <row r="2" spans="1:36" ht="15.75">
      <c r="A2" s="1"/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2" t="s">
        <v>0</v>
      </c>
      <c r="P2" s="2" t="s">
        <v>0</v>
      </c>
      <c r="Q2" s="2" t="s">
        <v>0</v>
      </c>
      <c r="R2" s="57" t="s">
        <v>1</v>
      </c>
      <c r="S2" s="57"/>
      <c r="T2" s="2" t="s">
        <v>0</v>
      </c>
      <c r="U2" s="2" t="s">
        <v>0</v>
      </c>
      <c r="V2" s="2" t="s">
        <v>0</v>
      </c>
      <c r="W2" s="2" t="s">
        <v>0</v>
      </c>
      <c r="X2" s="2" t="s">
        <v>0</v>
      </c>
      <c r="Y2" s="2" t="s">
        <v>0</v>
      </c>
      <c r="Z2" s="2" t="s">
        <v>0</v>
      </c>
      <c r="AA2" s="2" t="s">
        <v>0</v>
      </c>
      <c r="AB2" s="2" t="s">
        <v>0</v>
      </c>
      <c r="AC2" s="2" t="s">
        <v>0</v>
      </c>
      <c r="AD2" s="2" t="s">
        <v>0</v>
      </c>
      <c r="AE2" s="2" t="s">
        <v>0</v>
      </c>
      <c r="AF2" s="2" t="s">
        <v>0</v>
      </c>
      <c r="AG2" s="2" t="s">
        <v>0</v>
      </c>
      <c r="AH2" s="2" t="s">
        <v>0</v>
      </c>
      <c r="AI2" s="2" t="s">
        <v>0</v>
      </c>
      <c r="AJ2" s="2" t="s">
        <v>0</v>
      </c>
    </row>
    <row r="3" spans="1:36" ht="15" customHeight="1">
      <c r="A3" s="1"/>
      <c r="B3" s="58" t="s">
        <v>2</v>
      </c>
      <c r="C3" s="59"/>
      <c r="D3" s="59"/>
      <c r="E3" s="59"/>
      <c r="F3" s="59"/>
      <c r="G3" s="60"/>
      <c r="H3" s="3" t="s">
        <v>0</v>
      </c>
      <c r="I3" s="3" t="s">
        <v>0</v>
      </c>
      <c r="J3" s="58" t="s">
        <v>3</v>
      </c>
      <c r="K3" s="59"/>
      <c r="L3" s="59"/>
      <c r="M3" s="59"/>
      <c r="N3" s="59"/>
      <c r="O3" s="60"/>
      <c r="P3" s="3" t="s">
        <v>0</v>
      </c>
      <c r="Q3" s="2" t="s">
        <v>0</v>
      </c>
      <c r="R3" s="4" t="s">
        <v>4</v>
      </c>
      <c r="S3" s="5">
        <v>2.5</v>
      </c>
      <c r="T3" s="6">
        <v>5</v>
      </c>
      <c r="U3" s="6">
        <v>7.5</v>
      </c>
      <c r="V3" s="6">
        <v>10</v>
      </c>
      <c r="W3" s="6">
        <v>12.5</v>
      </c>
      <c r="X3" s="6">
        <v>15.5</v>
      </c>
      <c r="Y3" s="6">
        <v>17.5</v>
      </c>
      <c r="Z3" s="6">
        <v>20</v>
      </c>
      <c r="AA3" s="6">
        <v>22.5</v>
      </c>
      <c r="AB3" s="6">
        <v>25</v>
      </c>
      <c r="AC3" s="6">
        <v>27.5</v>
      </c>
      <c r="AD3" s="6">
        <v>30</v>
      </c>
      <c r="AE3" s="6">
        <v>32.5</v>
      </c>
      <c r="AF3" s="6">
        <v>35</v>
      </c>
      <c r="AG3" s="6">
        <v>37.5</v>
      </c>
      <c r="AH3" s="6">
        <v>40</v>
      </c>
      <c r="AI3" s="6">
        <v>42.5</v>
      </c>
      <c r="AJ3" s="6">
        <v>45</v>
      </c>
    </row>
    <row r="4" spans="1:36">
      <c r="A4" s="1"/>
      <c r="B4" s="7">
        <v>63.9</v>
      </c>
      <c r="C4" s="8">
        <v>64</v>
      </c>
      <c r="D4" s="8">
        <v>64.5</v>
      </c>
      <c r="E4" s="8">
        <v>63.6</v>
      </c>
      <c r="F4" s="8">
        <v>61.9</v>
      </c>
      <c r="G4" s="8">
        <v>63.8</v>
      </c>
      <c r="H4" s="9" t="s">
        <v>0</v>
      </c>
      <c r="I4" s="9" t="s">
        <v>0</v>
      </c>
      <c r="J4" s="10">
        <v>1574</v>
      </c>
      <c r="K4" s="11">
        <v>1576</v>
      </c>
      <c r="L4" s="11">
        <v>1673</v>
      </c>
      <c r="M4" s="11">
        <v>1505</v>
      </c>
      <c r="N4" s="11">
        <v>1249</v>
      </c>
      <c r="O4" s="11">
        <v>1552</v>
      </c>
      <c r="P4" s="9" t="s">
        <v>0</v>
      </c>
      <c r="Q4" s="2" t="s">
        <v>0</v>
      </c>
      <c r="R4" s="12" t="s">
        <v>5</v>
      </c>
      <c r="S4" s="12">
        <f>_xlfn.PERCENTILE.INC($B$4:$G$37,S3/100)</f>
        <v>60.4</v>
      </c>
      <c r="T4" s="12">
        <f t="shared" ref="T4:AJ4" si="0">_xlfn.PERCENTILE.INC($B$4:$G$37,T3/100)</f>
        <v>60.9</v>
      </c>
      <c r="U4" s="12">
        <f t="shared" si="0"/>
        <v>61.3</v>
      </c>
      <c r="V4" s="12">
        <f t="shared" si="0"/>
        <v>62</v>
      </c>
      <c r="W4" s="12">
        <f t="shared" si="0"/>
        <v>62.1</v>
      </c>
      <c r="X4" s="12">
        <f t="shared" si="0"/>
        <v>62.3</v>
      </c>
      <c r="Y4" s="12">
        <f t="shared" si="0"/>
        <v>62.6</v>
      </c>
      <c r="Z4" s="12">
        <f t="shared" si="0"/>
        <v>62.7</v>
      </c>
      <c r="AA4" s="12">
        <f t="shared" si="0"/>
        <v>62.8</v>
      </c>
      <c r="AB4" s="12">
        <f t="shared" si="0"/>
        <v>63</v>
      </c>
      <c r="AC4" s="12">
        <f t="shared" si="0"/>
        <v>63.1</v>
      </c>
      <c r="AD4" s="12">
        <f t="shared" si="0"/>
        <v>63.3</v>
      </c>
      <c r="AE4" s="12">
        <f t="shared" si="0"/>
        <v>63.3</v>
      </c>
      <c r="AF4" s="12">
        <f t="shared" si="0"/>
        <v>63.4</v>
      </c>
      <c r="AG4" s="12">
        <f t="shared" si="0"/>
        <v>63.6</v>
      </c>
      <c r="AH4" s="12">
        <f t="shared" si="0"/>
        <v>63.8</v>
      </c>
      <c r="AI4" s="12">
        <f t="shared" si="0"/>
        <v>63.9</v>
      </c>
      <c r="AJ4" s="12">
        <f t="shared" si="0"/>
        <v>64</v>
      </c>
    </row>
    <row r="5" spans="1:36">
      <c r="A5" s="1"/>
      <c r="B5" s="7">
        <v>65.2</v>
      </c>
      <c r="C5" s="8">
        <v>65.900000000000006</v>
      </c>
      <c r="D5" s="8">
        <v>67.7</v>
      </c>
      <c r="E5" s="8">
        <v>66.599999999999994</v>
      </c>
      <c r="F5" s="8">
        <v>67</v>
      </c>
      <c r="G5" s="8">
        <v>66.900000000000006</v>
      </c>
      <c r="H5" s="9" t="s">
        <v>0</v>
      </c>
      <c r="I5" s="9" t="s">
        <v>0</v>
      </c>
      <c r="J5" s="13">
        <v>1816</v>
      </c>
      <c r="K5" s="14">
        <v>1966</v>
      </c>
      <c r="L5" s="14">
        <v>2427</v>
      </c>
      <c r="M5" s="14">
        <v>2128</v>
      </c>
      <c r="N5" s="14">
        <v>2239</v>
      </c>
      <c r="O5" s="14">
        <v>2203</v>
      </c>
      <c r="P5" s="9" t="s">
        <v>0</v>
      </c>
      <c r="Q5" s="2" t="s">
        <v>0</v>
      </c>
      <c r="R5" s="15"/>
      <c r="S5" s="13">
        <f>ABS(2*S3/100 - 1)</f>
        <v>0.95</v>
      </c>
      <c r="T5" s="13">
        <f t="shared" ref="T5:AJ5" si="1">ABS(2*T3/100 - 1)</f>
        <v>0.9</v>
      </c>
      <c r="U5" s="13">
        <f t="shared" si="1"/>
        <v>0.85</v>
      </c>
      <c r="V5" s="13">
        <f t="shared" si="1"/>
        <v>0.8</v>
      </c>
      <c r="W5" s="13">
        <f t="shared" si="1"/>
        <v>0.75</v>
      </c>
      <c r="X5" s="13">
        <f t="shared" si="1"/>
        <v>0.69</v>
      </c>
      <c r="Y5" s="13">
        <f t="shared" si="1"/>
        <v>0.65</v>
      </c>
      <c r="Z5" s="13">
        <f t="shared" si="1"/>
        <v>0.6</v>
      </c>
      <c r="AA5" s="13">
        <f t="shared" si="1"/>
        <v>0.55000000000000004</v>
      </c>
      <c r="AB5" s="13">
        <f t="shared" si="1"/>
        <v>0.5</v>
      </c>
      <c r="AC5" s="13">
        <f t="shared" si="1"/>
        <v>0.44999999999999996</v>
      </c>
      <c r="AD5" s="13">
        <f t="shared" si="1"/>
        <v>0.4</v>
      </c>
      <c r="AE5" s="13">
        <f t="shared" si="1"/>
        <v>0.35</v>
      </c>
      <c r="AF5" s="13">
        <f t="shared" si="1"/>
        <v>0.30000000000000004</v>
      </c>
      <c r="AG5" s="13">
        <f t="shared" si="1"/>
        <v>0.25</v>
      </c>
      <c r="AH5" s="13">
        <f t="shared" si="1"/>
        <v>0.19999999999999996</v>
      </c>
      <c r="AI5" s="13">
        <f t="shared" si="1"/>
        <v>0.15000000000000002</v>
      </c>
      <c r="AJ5" s="13">
        <f t="shared" si="1"/>
        <v>9.9999999999999978E-2</v>
      </c>
    </row>
    <row r="6" spans="1:36">
      <c r="A6" s="1"/>
      <c r="B6" s="7">
        <v>64.599999999999994</v>
      </c>
      <c r="C6" s="8">
        <v>64.099999999999994</v>
      </c>
      <c r="D6" s="8">
        <v>62.1</v>
      </c>
      <c r="E6" s="8">
        <v>63.5</v>
      </c>
      <c r="F6" s="8">
        <v>62.9</v>
      </c>
      <c r="G6" s="8">
        <v>65.900000000000006</v>
      </c>
      <c r="H6" s="9" t="s">
        <v>0</v>
      </c>
      <c r="I6" s="9" t="s">
        <v>0</v>
      </c>
      <c r="J6" s="13">
        <v>1702</v>
      </c>
      <c r="K6" s="14">
        <v>1596</v>
      </c>
      <c r="L6" s="14">
        <v>1278</v>
      </c>
      <c r="M6" s="14">
        <v>1503</v>
      </c>
      <c r="N6" s="14">
        <v>1392</v>
      </c>
      <c r="O6" s="14">
        <v>1963</v>
      </c>
      <c r="P6" s="9" t="s">
        <v>0</v>
      </c>
      <c r="Q6" s="2" t="s">
        <v>0</v>
      </c>
      <c r="R6" s="16" t="s">
        <v>6</v>
      </c>
      <c r="S6" s="49">
        <f>SQRT(GAMMAINV(S5,0.5,1))*SQRT(2)</f>
        <v>1.9599639845400538</v>
      </c>
      <c r="T6" s="49">
        <f t="shared" ref="T6:AJ6" si="2">SQRT(GAMMAINV(T5,0.5,1))*SQRT(2)</f>
        <v>1.6448536269514729</v>
      </c>
      <c r="U6" s="49">
        <f t="shared" si="2"/>
        <v>1.4395314709384572</v>
      </c>
      <c r="V6" s="49">
        <f t="shared" si="2"/>
        <v>1.2815515655446006</v>
      </c>
      <c r="W6" s="49">
        <f t="shared" si="2"/>
        <v>1.1503493803760083</v>
      </c>
      <c r="X6" s="49">
        <f t="shared" si="2"/>
        <v>1.0152220332170301</v>
      </c>
      <c r="Y6" s="49">
        <f t="shared" si="2"/>
        <v>0.93458929107347943</v>
      </c>
      <c r="Z6" s="49">
        <f t="shared" si="2"/>
        <v>0.84162123357291452</v>
      </c>
      <c r="AA6" s="49">
        <f t="shared" si="2"/>
        <v>0.75541502636046909</v>
      </c>
      <c r="AB6" s="49">
        <f t="shared" si="2"/>
        <v>0.67448975019608193</v>
      </c>
      <c r="AC6" s="49">
        <f t="shared" si="2"/>
        <v>0.59776012604247841</v>
      </c>
      <c r="AD6" s="49">
        <f t="shared" si="2"/>
        <v>0.52440051270804089</v>
      </c>
      <c r="AE6" s="49">
        <f t="shared" si="2"/>
        <v>0.45376219016987951</v>
      </c>
      <c r="AF6" s="49">
        <f t="shared" si="2"/>
        <v>0.38532046640756784</v>
      </c>
      <c r="AG6" s="49">
        <f t="shared" si="2"/>
        <v>0.3186393639643752</v>
      </c>
      <c r="AH6" s="49">
        <f t="shared" si="2"/>
        <v>0.25334710313579978</v>
      </c>
      <c r="AI6" s="49">
        <f t="shared" si="2"/>
        <v>0.18911842627279254</v>
      </c>
      <c r="AJ6" s="49">
        <f t="shared" si="2"/>
        <v>0.12566134685507402</v>
      </c>
    </row>
    <row r="7" spans="1:36">
      <c r="A7" s="1"/>
      <c r="B7" s="7">
        <v>67.8</v>
      </c>
      <c r="C7" s="8">
        <v>66.599999999999994</v>
      </c>
      <c r="D7" s="8">
        <v>65.099999999999994</v>
      </c>
      <c r="E7" s="8">
        <v>67.400000000000006</v>
      </c>
      <c r="F7" s="8">
        <v>66.3</v>
      </c>
      <c r="G7" s="8">
        <v>65.099999999999994</v>
      </c>
      <c r="H7" s="9" t="s">
        <v>0</v>
      </c>
      <c r="I7" s="9" t="s">
        <v>0</v>
      </c>
      <c r="J7" s="13">
        <v>2441</v>
      </c>
      <c r="K7" s="14">
        <v>2145</v>
      </c>
      <c r="L7" s="14">
        <v>1807</v>
      </c>
      <c r="M7" s="14">
        <v>2352</v>
      </c>
      <c r="N7" s="14">
        <v>2070</v>
      </c>
      <c r="O7" s="14">
        <v>1801</v>
      </c>
      <c r="P7" s="9" t="s">
        <v>0</v>
      </c>
      <c r="Q7" s="2" t="s">
        <v>0</v>
      </c>
      <c r="R7" s="17" t="s">
        <v>7</v>
      </c>
      <c r="S7" s="50">
        <f>($F$39-S4)/S6</f>
        <v>1.8580907983524861</v>
      </c>
      <c r="T7" s="50">
        <f t="shared" ref="T7:AJ7" si="3">($F$39-T4)/T6</f>
        <v>1.9100733301108737</v>
      </c>
      <c r="U7" s="50">
        <f t="shared" si="3"/>
        <v>1.9046412670566526</v>
      </c>
      <c r="V7" s="50">
        <f t="shared" si="3"/>
        <v>1.5932180176522821</v>
      </c>
      <c r="W7" s="50">
        <f t="shared" si="3"/>
        <v>1.6880011220082052</v>
      </c>
      <c r="X7" s="50">
        <f t="shared" si="3"/>
        <v>1.7156749831923683</v>
      </c>
      <c r="Y7" s="50">
        <f t="shared" si="3"/>
        <v>1.5427001556160449</v>
      </c>
      <c r="Z7" s="50">
        <f t="shared" si="3"/>
        <v>1.5942932417233235</v>
      </c>
      <c r="AA7" s="50">
        <f t="shared" si="3"/>
        <v>1.6438527186293908</v>
      </c>
      <c r="AB7" s="50">
        <f t="shared" si="3"/>
        <v>1.5445617142043842</v>
      </c>
      <c r="AC7" s="50">
        <f t="shared" si="3"/>
        <v>1.5755334016863138</v>
      </c>
      <c r="AD7" s="50">
        <f t="shared" si="3"/>
        <v>1.4145505711760067</v>
      </c>
      <c r="AE7" s="50">
        <f t="shared" si="3"/>
        <v>1.6347572822196539</v>
      </c>
      <c r="AF7" s="50">
        <f t="shared" si="3"/>
        <v>1.665603311341636</v>
      </c>
      <c r="AG7" s="50">
        <f t="shared" si="3"/>
        <v>1.3864923632773107</v>
      </c>
      <c r="AH7" s="50">
        <f t="shared" si="3"/>
        <v>0.95438645945971012</v>
      </c>
      <c r="AI7" s="50">
        <f t="shared" si="3"/>
        <v>0.74974738089044302</v>
      </c>
      <c r="AJ7" s="50">
        <f t="shared" si="3"/>
        <v>0.33256881150848244</v>
      </c>
    </row>
    <row r="8" spans="1:36">
      <c r="A8" s="1"/>
      <c r="B8" s="7">
        <v>62</v>
      </c>
      <c r="C8" s="8">
        <v>63.3</v>
      </c>
      <c r="D8" s="8">
        <v>65</v>
      </c>
      <c r="E8" s="8">
        <v>62.7</v>
      </c>
      <c r="F8" s="8">
        <v>64.599999999999994</v>
      </c>
      <c r="G8" s="8">
        <v>64.400000000000006</v>
      </c>
      <c r="H8" s="9" t="s">
        <v>0</v>
      </c>
      <c r="I8" s="9" t="s">
        <v>0</v>
      </c>
      <c r="J8" s="13">
        <v>1260</v>
      </c>
      <c r="K8" s="14">
        <v>1459</v>
      </c>
      <c r="L8" s="14">
        <v>1770</v>
      </c>
      <c r="M8" s="14">
        <v>1369</v>
      </c>
      <c r="N8" s="14">
        <v>1704</v>
      </c>
      <c r="O8" s="14">
        <v>1656</v>
      </c>
      <c r="P8" s="9" t="s">
        <v>0</v>
      </c>
      <c r="Q8" s="2" t="s">
        <v>0</v>
      </c>
      <c r="R8" s="18" t="s">
        <v>8</v>
      </c>
      <c r="S8" s="19">
        <v>62.2</v>
      </c>
      <c r="T8" s="19">
        <f>S8</f>
        <v>62.2</v>
      </c>
      <c r="U8" s="19">
        <f t="shared" ref="U8:AJ8" si="4">T8</f>
        <v>62.2</v>
      </c>
      <c r="V8" s="19">
        <f t="shared" si="4"/>
        <v>62.2</v>
      </c>
      <c r="W8" s="19">
        <f t="shared" si="4"/>
        <v>62.2</v>
      </c>
      <c r="X8" s="19">
        <f t="shared" si="4"/>
        <v>62.2</v>
      </c>
      <c r="Y8" s="19">
        <f t="shared" si="4"/>
        <v>62.2</v>
      </c>
      <c r="Z8" s="19">
        <f t="shared" si="4"/>
        <v>62.2</v>
      </c>
      <c r="AA8" s="19">
        <f t="shared" si="4"/>
        <v>62.2</v>
      </c>
      <c r="AB8" s="19">
        <f t="shared" si="4"/>
        <v>62.2</v>
      </c>
      <c r="AC8" s="19">
        <f t="shared" si="4"/>
        <v>62.2</v>
      </c>
      <c r="AD8" s="19">
        <f t="shared" si="4"/>
        <v>62.2</v>
      </c>
      <c r="AE8" s="19">
        <f t="shared" si="4"/>
        <v>62.2</v>
      </c>
      <c r="AF8" s="19">
        <f t="shared" si="4"/>
        <v>62.2</v>
      </c>
      <c r="AG8" s="19">
        <f t="shared" si="4"/>
        <v>62.2</v>
      </c>
      <c r="AH8" s="19">
        <f t="shared" si="4"/>
        <v>62.2</v>
      </c>
      <c r="AI8" s="19">
        <f t="shared" si="4"/>
        <v>62.2</v>
      </c>
      <c r="AJ8" s="19">
        <f t="shared" si="4"/>
        <v>62.2</v>
      </c>
    </row>
    <row r="9" spans="1:36">
      <c r="A9" s="1"/>
      <c r="B9" s="7">
        <v>64.400000000000006</v>
      </c>
      <c r="C9" s="8">
        <v>65.099999999999994</v>
      </c>
      <c r="D9" s="8">
        <v>65.2</v>
      </c>
      <c r="E9" s="8">
        <v>64.7</v>
      </c>
      <c r="F9" s="8">
        <v>64.599999999999994</v>
      </c>
      <c r="G9" s="8">
        <v>62.9</v>
      </c>
      <c r="H9" s="9" t="s">
        <v>0</v>
      </c>
      <c r="I9" s="9" t="s">
        <v>0</v>
      </c>
      <c r="J9" s="13">
        <v>1665</v>
      </c>
      <c r="K9" s="14">
        <v>1805</v>
      </c>
      <c r="L9" s="14">
        <v>1816</v>
      </c>
      <c r="M9" s="14">
        <v>1722</v>
      </c>
      <c r="N9" s="14">
        <v>1688</v>
      </c>
      <c r="O9" s="14">
        <v>1396</v>
      </c>
      <c r="P9" s="9" t="s">
        <v>0</v>
      </c>
      <c r="Q9" s="2" t="s">
        <v>0</v>
      </c>
      <c r="R9" s="16" t="s">
        <v>9</v>
      </c>
      <c r="S9" s="49">
        <f>($F$39-S8)/(3*S7)</f>
        <v>0.33040922908776499</v>
      </c>
      <c r="T9" s="49">
        <f t="shared" ref="T9:AJ9" si="5">($F$39-T8)/(3*T7)</f>
        <v>0.32141716162440637</v>
      </c>
      <c r="U9" s="49">
        <f t="shared" si="5"/>
        <v>0.32233384778407914</v>
      </c>
      <c r="V9" s="49">
        <f t="shared" si="5"/>
        <v>0.38533982258334232</v>
      </c>
      <c r="W9" s="49">
        <f t="shared" si="5"/>
        <v>0.3637025711975389</v>
      </c>
      <c r="X9" s="49">
        <f t="shared" si="5"/>
        <v>0.35783604369888888</v>
      </c>
      <c r="Y9" s="49">
        <f t="shared" si="5"/>
        <v>0.39795831096779433</v>
      </c>
      <c r="Z9" s="49">
        <f t="shared" si="5"/>
        <v>0.3850799415012871</v>
      </c>
      <c r="AA9" s="49">
        <f t="shared" si="5"/>
        <v>0.37347040966699058</v>
      </c>
      <c r="AB9" s="49">
        <f t="shared" si="5"/>
        <v>0.39747867800475367</v>
      </c>
      <c r="AC9" s="49">
        <f t="shared" si="5"/>
        <v>0.38966507952266649</v>
      </c>
      <c r="AD9" s="49">
        <f t="shared" si="5"/>
        <v>0.43401088711046576</v>
      </c>
      <c r="AE9" s="49">
        <f t="shared" si="5"/>
        <v>0.37554831835654989</v>
      </c>
      <c r="AF9" s="49">
        <f t="shared" si="5"/>
        <v>0.36859337639296397</v>
      </c>
      <c r="AG9" s="49">
        <f t="shared" si="5"/>
        <v>0.44279389091443794</v>
      </c>
      <c r="AH9" s="49">
        <f t="shared" si="5"/>
        <v>0.64327227421716382</v>
      </c>
      <c r="AI9" s="49">
        <f t="shared" si="5"/>
        <v>0.8188496070897584</v>
      </c>
      <c r="AJ9" s="49">
        <f t="shared" si="5"/>
        <v>1.8460250240364344</v>
      </c>
    </row>
    <row r="10" spans="1:36">
      <c r="A10" s="1"/>
      <c r="B10" s="7">
        <v>67.2</v>
      </c>
      <c r="C10" s="8">
        <v>66.3</v>
      </c>
      <c r="D10" s="8">
        <v>67.099999999999994</v>
      </c>
      <c r="E10" s="8">
        <v>64.599999999999994</v>
      </c>
      <c r="F10" s="8">
        <v>64</v>
      </c>
      <c r="G10" s="8">
        <v>64.599999999999994</v>
      </c>
      <c r="H10" s="9" t="s">
        <v>0</v>
      </c>
      <c r="I10" s="9" t="s">
        <v>0</v>
      </c>
      <c r="J10" s="13">
        <v>2299</v>
      </c>
      <c r="K10" s="14">
        <v>2065</v>
      </c>
      <c r="L10" s="14">
        <v>2272</v>
      </c>
      <c r="M10" s="14">
        <v>1692</v>
      </c>
      <c r="N10" s="14">
        <v>1579</v>
      </c>
      <c r="O10" s="14">
        <v>1692</v>
      </c>
      <c r="P10" s="9" t="s">
        <v>0</v>
      </c>
      <c r="Q10" s="2" t="s">
        <v>0</v>
      </c>
      <c r="R10" s="17" t="s">
        <v>10</v>
      </c>
      <c r="S10" s="51">
        <f>_xlfn.NORM.DIST(S8,$F$39,S7,TRUE)*100</f>
        <v>16.078720692398409</v>
      </c>
      <c r="T10" s="51">
        <f t="shared" ref="T10:AJ10" si="6">_xlfn.NORM.DIST(T8,$F$39,T7,TRUE)*100</f>
        <v>16.745992888431587</v>
      </c>
      <c r="U10" s="51">
        <f t="shared" si="6"/>
        <v>16.677163106673738</v>
      </c>
      <c r="V10" s="51">
        <f t="shared" si="6"/>
        <v>12.383659706161078</v>
      </c>
      <c r="W10" s="51">
        <f t="shared" si="6"/>
        <v>13.761274454310499</v>
      </c>
      <c r="X10" s="51">
        <f t="shared" si="6"/>
        <v>14.152159620867433</v>
      </c>
      <c r="Y10" s="51">
        <f t="shared" si="6"/>
        <v>11.626344719112806</v>
      </c>
      <c r="Z10" s="51">
        <f t="shared" si="6"/>
        <v>12.39961152539275</v>
      </c>
      <c r="AA10" s="51">
        <f t="shared" si="6"/>
        <v>13.126928100764001</v>
      </c>
      <c r="AB10" s="51">
        <f t="shared" si="6"/>
        <v>11.654515909724433</v>
      </c>
      <c r="AC10" s="51">
        <f t="shared" si="6"/>
        <v>12.120277487441392</v>
      </c>
      <c r="AD10" s="51">
        <f t="shared" si="6"/>
        <v>9.6452610339115488</v>
      </c>
      <c r="AE10" s="51">
        <f t="shared" si="6"/>
        <v>12.994631202042491</v>
      </c>
      <c r="AF10" s="51">
        <f t="shared" si="6"/>
        <v>13.441084885875487</v>
      </c>
      <c r="AG10" s="51">
        <f t="shared" si="6"/>
        <v>9.2026025425932385</v>
      </c>
      <c r="AH10" s="51">
        <f t="shared" si="6"/>
        <v>2.6814769164096743</v>
      </c>
      <c r="AI10" s="51">
        <f t="shared" si="6"/>
        <v>0.70139370009477464</v>
      </c>
      <c r="AJ10" s="51">
        <f t="shared" si="6"/>
        <v>1.5290708997908733E-6</v>
      </c>
    </row>
    <row r="11" spans="1:36" ht="15.75">
      <c r="A11" s="1"/>
      <c r="B11" s="7">
        <v>63.6</v>
      </c>
      <c r="C11" s="8">
        <v>64.3</v>
      </c>
      <c r="D11" s="8">
        <v>64.599999999999994</v>
      </c>
      <c r="E11" s="8">
        <v>65.599999999999994</v>
      </c>
      <c r="F11" s="8">
        <v>64.8</v>
      </c>
      <c r="G11" s="8">
        <v>65.2</v>
      </c>
      <c r="H11" s="9" t="s">
        <v>0</v>
      </c>
      <c r="I11" s="9" t="s">
        <v>0</v>
      </c>
      <c r="J11" s="13">
        <v>1510</v>
      </c>
      <c r="K11" s="14">
        <v>1637</v>
      </c>
      <c r="L11" s="14">
        <v>1706</v>
      </c>
      <c r="M11" s="14">
        <v>1908</v>
      </c>
      <c r="N11" s="14">
        <v>1742</v>
      </c>
      <c r="O11" s="14">
        <v>1816</v>
      </c>
      <c r="P11" s="9" t="s">
        <v>0</v>
      </c>
      <c r="Q11" s="2" t="s">
        <v>0</v>
      </c>
      <c r="R11" s="57" t="s">
        <v>11</v>
      </c>
      <c r="S11" s="57"/>
      <c r="T11" s="2" t="s">
        <v>0</v>
      </c>
      <c r="U11" s="2" t="s">
        <v>0</v>
      </c>
      <c r="V11" s="2" t="s">
        <v>0</v>
      </c>
      <c r="W11" s="2" t="s">
        <v>0</v>
      </c>
      <c r="X11" s="2" t="s">
        <v>0</v>
      </c>
      <c r="Y11" s="2" t="s">
        <v>0</v>
      </c>
      <c r="Z11" s="2" t="s">
        <v>0</v>
      </c>
      <c r="AA11" s="2" t="s">
        <v>0</v>
      </c>
      <c r="AB11" s="2" t="s">
        <v>0</v>
      </c>
      <c r="AC11" s="2" t="s">
        <v>0</v>
      </c>
      <c r="AD11" s="2" t="s">
        <v>0</v>
      </c>
      <c r="AE11" s="2" t="s">
        <v>0</v>
      </c>
      <c r="AF11" s="2" t="s">
        <v>0</v>
      </c>
      <c r="AG11" s="2" t="s">
        <v>0</v>
      </c>
      <c r="AH11" s="2" t="s">
        <v>0</v>
      </c>
      <c r="AI11" s="2" t="s">
        <v>0</v>
      </c>
      <c r="AJ11" s="2" t="s">
        <v>0</v>
      </c>
    </row>
    <row r="12" spans="1:36">
      <c r="A12" s="1"/>
      <c r="B12" s="7">
        <v>63.3</v>
      </c>
      <c r="C12" s="8">
        <v>63.8</v>
      </c>
      <c r="D12" s="8">
        <v>64.8</v>
      </c>
      <c r="E12" s="8">
        <v>66.5</v>
      </c>
      <c r="F12" s="8">
        <v>66.099999999999994</v>
      </c>
      <c r="G12" s="8">
        <v>65.7</v>
      </c>
      <c r="H12" s="9" t="s">
        <v>0</v>
      </c>
      <c r="I12" s="9" t="s">
        <v>0</v>
      </c>
      <c r="J12" s="13">
        <v>1460</v>
      </c>
      <c r="K12" s="14">
        <v>1543</v>
      </c>
      <c r="L12" s="14">
        <v>1742</v>
      </c>
      <c r="M12" s="14">
        <v>2118</v>
      </c>
      <c r="N12" s="14">
        <v>2018</v>
      </c>
      <c r="O12" s="14">
        <v>1936</v>
      </c>
      <c r="P12" s="9" t="s">
        <v>0</v>
      </c>
      <c r="Q12" s="2" t="s">
        <v>0</v>
      </c>
      <c r="R12" s="20" t="s">
        <v>12</v>
      </c>
      <c r="S12" s="52">
        <f>10^(S8/20)</f>
        <v>1288.2495516931358</v>
      </c>
      <c r="T12" s="9" t="s">
        <v>0</v>
      </c>
      <c r="U12" s="9" t="s">
        <v>0</v>
      </c>
      <c r="V12" s="9" t="s">
        <v>0</v>
      </c>
      <c r="W12" s="9" t="s">
        <v>0</v>
      </c>
      <c r="X12" s="9" t="s">
        <v>0</v>
      </c>
      <c r="Y12" s="9" t="s">
        <v>0</v>
      </c>
      <c r="Z12" s="9" t="s">
        <v>0</v>
      </c>
      <c r="AA12" s="9" t="s">
        <v>0</v>
      </c>
      <c r="AB12" s="9" t="s">
        <v>0</v>
      </c>
      <c r="AC12" s="9" t="s">
        <v>0</v>
      </c>
      <c r="AD12" s="9" t="s">
        <v>0</v>
      </c>
      <c r="AE12" s="9" t="s">
        <v>0</v>
      </c>
      <c r="AF12" s="9" t="s">
        <v>0</v>
      </c>
      <c r="AG12" s="9" t="s">
        <v>0</v>
      </c>
      <c r="AH12" s="9" t="s">
        <v>0</v>
      </c>
      <c r="AI12" s="9" t="s">
        <v>0</v>
      </c>
      <c r="AJ12" s="9" t="s">
        <v>0</v>
      </c>
    </row>
    <row r="13" spans="1:36">
      <c r="A13" s="1"/>
      <c r="B13" s="7">
        <v>67.599999999999994</v>
      </c>
      <c r="C13" s="8">
        <v>65.2</v>
      </c>
      <c r="D13" s="8">
        <v>66.7</v>
      </c>
      <c r="E13" s="8">
        <v>65.2</v>
      </c>
      <c r="F13" s="8">
        <v>66.900000000000006</v>
      </c>
      <c r="G13" s="8">
        <v>64.5</v>
      </c>
      <c r="H13" s="9" t="s">
        <v>0</v>
      </c>
      <c r="I13" s="9" t="s">
        <v>0</v>
      </c>
      <c r="J13" s="13">
        <v>2402</v>
      </c>
      <c r="K13" s="14">
        <v>1809</v>
      </c>
      <c r="L13" s="14">
        <v>2163</v>
      </c>
      <c r="M13" s="14">
        <v>1824</v>
      </c>
      <c r="N13" s="14">
        <v>2208</v>
      </c>
      <c r="O13" s="14">
        <v>1671</v>
      </c>
      <c r="P13" s="9" t="s">
        <v>0</v>
      </c>
      <c r="Q13" s="2" t="s">
        <v>0</v>
      </c>
      <c r="R13" s="21" t="s">
        <v>13</v>
      </c>
      <c r="S13" s="53">
        <f>_xlfn.NORM.DIST(S12,$N$39,$N$40,TRUE)*100</f>
        <v>15.476682719575402</v>
      </c>
      <c r="T13" s="22" t="s">
        <v>0</v>
      </c>
      <c r="U13" s="22" t="s">
        <v>0</v>
      </c>
      <c r="V13" s="22" t="s">
        <v>0</v>
      </c>
      <c r="W13" s="22" t="s">
        <v>0</v>
      </c>
      <c r="X13" s="22" t="s">
        <v>0</v>
      </c>
      <c r="Y13" s="22" t="s">
        <v>0</v>
      </c>
      <c r="Z13" s="22" t="s">
        <v>0</v>
      </c>
      <c r="AA13" s="22" t="s">
        <v>0</v>
      </c>
      <c r="AB13" s="22" t="s">
        <v>0</v>
      </c>
      <c r="AC13" s="22" t="s">
        <v>0</v>
      </c>
      <c r="AD13" s="22" t="s">
        <v>0</v>
      </c>
      <c r="AE13" s="22" t="s">
        <v>0</v>
      </c>
      <c r="AF13" s="22" t="s">
        <v>0</v>
      </c>
      <c r="AG13" s="22" t="s">
        <v>0</v>
      </c>
      <c r="AH13" s="22" t="s">
        <v>0</v>
      </c>
      <c r="AI13" s="22" t="s">
        <v>0</v>
      </c>
      <c r="AJ13" s="22" t="s">
        <v>0</v>
      </c>
    </row>
    <row r="14" spans="1:36">
      <c r="A14" s="1"/>
      <c r="B14" s="7">
        <v>62.7</v>
      </c>
      <c r="C14" s="8">
        <v>62.2</v>
      </c>
      <c r="D14" s="8">
        <v>63.1</v>
      </c>
      <c r="E14" s="8">
        <v>62.3</v>
      </c>
      <c r="F14" s="8">
        <v>63.5</v>
      </c>
      <c r="G14" s="8">
        <v>62.3</v>
      </c>
      <c r="H14" s="9" t="s">
        <v>0</v>
      </c>
      <c r="I14" s="9" t="s">
        <v>0</v>
      </c>
      <c r="J14" s="13">
        <v>1369</v>
      </c>
      <c r="K14" s="14">
        <v>1285</v>
      </c>
      <c r="L14" s="14">
        <v>1421</v>
      </c>
      <c r="M14" s="14">
        <v>1299</v>
      </c>
      <c r="N14" s="14">
        <v>1491</v>
      </c>
      <c r="O14" s="14">
        <v>1302</v>
      </c>
      <c r="P14" s="9" t="s">
        <v>0</v>
      </c>
      <c r="Q14" s="2" t="s">
        <v>0</v>
      </c>
      <c r="R14" s="21" t="s">
        <v>14</v>
      </c>
      <c r="S14" s="54">
        <f>(N39-S12)/(3*N40)</f>
        <v>0.33873368481639177</v>
      </c>
      <c r="T14" s="2" t="s">
        <v>0</v>
      </c>
      <c r="U14" s="2" t="s">
        <v>0</v>
      </c>
      <c r="V14" s="2" t="s">
        <v>0</v>
      </c>
      <c r="W14" s="2" t="s">
        <v>0</v>
      </c>
      <c r="X14" s="2" t="s">
        <v>0</v>
      </c>
      <c r="Y14" s="2" t="s">
        <v>0</v>
      </c>
      <c r="Z14" s="2" t="s">
        <v>0</v>
      </c>
      <c r="AA14" s="2" t="s">
        <v>0</v>
      </c>
      <c r="AB14" s="2" t="s">
        <v>0</v>
      </c>
      <c r="AC14" s="2" t="s">
        <v>0</v>
      </c>
      <c r="AD14" s="2" t="s">
        <v>0</v>
      </c>
      <c r="AE14" s="2" t="s">
        <v>0</v>
      </c>
      <c r="AF14" s="2" t="s">
        <v>0</v>
      </c>
      <c r="AG14" s="2" t="s">
        <v>0</v>
      </c>
      <c r="AH14" s="2" t="s">
        <v>0</v>
      </c>
      <c r="AI14" s="2" t="s">
        <v>0</v>
      </c>
      <c r="AJ14" s="2" t="s">
        <v>0</v>
      </c>
    </row>
    <row r="15" spans="1:36">
      <c r="A15" s="1"/>
      <c r="B15" s="7">
        <v>63.8</v>
      </c>
      <c r="C15" s="8">
        <v>62</v>
      </c>
      <c r="D15" s="8">
        <v>62.6</v>
      </c>
      <c r="E15" s="8">
        <v>62.2</v>
      </c>
      <c r="F15" s="8">
        <v>60.4</v>
      </c>
      <c r="G15" s="8">
        <v>61.3</v>
      </c>
      <c r="H15" s="9" t="s">
        <v>0</v>
      </c>
      <c r="I15" s="9" t="s">
        <v>0</v>
      </c>
      <c r="J15" s="13">
        <v>1554</v>
      </c>
      <c r="K15" s="14">
        <v>1257</v>
      </c>
      <c r="L15" s="14">
        <v>1351</v>
      </c>
      <c r="M15" s="14">
        <v>1293</v>
      </c>
      <c r="N15" s="14">
        <v>1048</v>
      </c>
      <c r="O15" s="14">
        <v>1165</v>
      </c>
      <c r="P15" s="9" t="s">
        <v>0</v>
      </c>
      <c r="Q15" s="2" t="s">
        <v>0</v>
      </c>
      <c r="R15" s="2" t="s">
        <v>0</v>
      </c>
      <c r="S15" s="22" t="s">
        <v>0</v>
      </c>
      <c r="T15" s="2" t="s">
        <v>0</v>
      </c>
      <c r="U15" s="2" t="s">
        <v>0</v>
      </c>
      <c r="V15" s="2" t="s">
        <v>0</v>
      </c>
      <c r="W15" s="2" t="s">
        <v>0</v>
      </c>
      <c r="X15" s="2" t="s">
        <v>0</v>
      </c>
      <c r="Y15" s="2" t="s">
        <v>0</v>
      </c>
      <c r="Z15" s="2" t="s">
        <v>0</v>
      </c>
      <c r="AA15" s="2" t="s">
        <v>0</v>
      </c>
      <c r="AB15" s="2" t="s">
        <v>0</v>
      </c>
      <c r="AC15" s="2" t="s">
        <v>0</v>
      </c>
      <c r="AD15" s="2" t="s">
        <v>0</v>
      </c>
      <c r="AE15" s="2" t="s">
        <v>0</v>
      </c>
      <c r="AF15" s="2" t="s">
        <v>0</v>
      </c>
      <c r="AG15" s="2" t="s">
        <v>0</v>
      </c>
      <c r="AH15" s="2" t="s">
        <v>0</v>
      </c>
      <c r="AI15" s="2" t="s">
        <v>0</v>
      </c>
      <c r="AJ15" s="2" t="s">
        <v>0</v>
      </c>
    </row>
    <row r="16" spans="1:36">
      <c r="A16" s="1"/>
      <c r="B16" s="7">
        <v>65.7</v>
      </c>
      <c r="C16" s="8">
        <v>64.599999999999994</v>
      </c>
      <c r="D16" s="8">
        <v>64.400000000000006</v>
      </c>
      <c r="E16" s="8">
        <v>65.2</v>
      </c>
      <c r="F16" s="8">
        <v>66.3</v>
      </c>
      <c r="G16" s="8">
        <v>65.599999999999994</v>
      </c>
      <c r="H16" s="9" t="s">
        <v>0</v>
      </c>
      <c r="I16" s="9" t="s">
        <v>0</v>
      </c>
      <c r="J16" s="13">
        <v>1925</v>
      </c>
      <c r="K16" s="14">
        <v>1704</v>
      </c>
      <c r="L16" s="14">
        <v>1654</v>
      </c>
      <c r="M16" s="14">
        <v>1824</v>
      </c>
      <c r="N16" s="14">
        <v>2063</v>
      </c>
      <c r="O16" s="14">
        <v>1897</v>
      </c>
      <c r="P16" s="9" t="s">
        <v>0</v>
      </c>
      <c r="Q16" s="2" t="s">
        <v>0</v>
      </c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</row>
    <row r="17" spans="1:36">
      <c r="A17" s="1"/>
      <c r="B17" s="7">
        <v>64.900000000000006</v>
      </c>
      <c r="C17" s="8">
        <v>62.7</v>
      </c>
      <c r="D17" s="8">
        <v>62.4</v>
      </c>
      <c r="E17" s="8">
        <v>64.099999999999994</v>
      </c>
      <c r="F17" s="8">
        <v>63.9</v>
      </c>
      <c r="G17" s="8">
        <v>65.599999999999994</v>
      </c>
      <c r="H17" s="9" t="s">
        <v>0</v>
      </c>
      <c r="I17" s="9" t="s">
        <v>0</v>
      </c>
      <c r="J17" s="13">
        <v>1762</v>
      </c>
      <c r="K17" s="14">
        <v>1360</v>
      </c>
      <c r="L17" s="14">
        <v>1315</v>
      </c>
      <c r="M17" s="14">
        <v>1598</v>
      </c>
      <c r="N17" s="14">
        <v>1565</v>
      </c>
      <c r="O17" s="14">
        <v>1895</v>
      </c>
      <c r="P17" s="9" t="s">
        <v>0</v>
      </c>
      <c r="Q17" s="2" t="s">
        <v>0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</row>
    <row r="18" spans="1:36">
      <c r="A18" s="1"/>
      <c r="B18" s="7">
        <v>65.2</v>
      </c>
      <c r="C18" s="8">
        <v>65.900000000000006</v>
      </c>
      <c r="D18" s="8">
        <v>67.7</v>
      </c>
      <c r="E18" s="8">
        <v>66.599999999999994</v>
      </c>
      <c r="F18" s="8">
        <v>67</v>
      </c>
      <c r="G18" s="8">
        <v>66.900000000000006</v>
      </c>
      <c r="H18" s="9" t="s">
        <v>0</v>
      </c>
      <c r="I18" s="9" t="s">
        <v>0</v>
      </c>
      <c r="J18" s="13">
        <v>1816</v>
      </c>
      <c r="K18" s="14">
        <v>1966</v>
      </c>
      <c r="L18" s="14">
        <v>2427</v>
      </c>
      <c r="M18" s="14">
        <v>2128</v>
      </c>
      <c r="N18" s="14">
        <v>2239</v>
      </c>
      <c r="O18" s="14">
        <v>2203</v>
      </c>
      <c r="P18" s="9" t="s">
        <v>0</v>
      </c>
      <c r="Q18" s="2" t="s">
        <v>0</v>
      </c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</row>
    <row r="19" spans="1:36">
      <c r="A19" s="1"/>
      <c r="B19" s="7">
        <v>62.7</v>
      </c>
      <c r="C19" s="8">
        <v>63.1</v>
      </c>
      <c r="D19" s="8">
        <v>63.4</v>
      </c>
      <c r="E19" s="8">
        <v>63</v>
      </c>
      <c r="F19" s="8">
        <v>63.9</v>
      </c>
      <c r="G19" s="8">
        <v>63.3</v>
      </c>
      <c r="H19" s="9" t="s">
        <v>0</v>
      </c>
      <c r="I19" s="9" t="s">
        <v>0</v>
      </c>
      <c r="J19" s="13">
        <v>1365</v>
      </c>
      <c r="K19" s="14">
        <v>1429</v>
      </c>
      <c r="L19" s="14">
        <v>1479</v>
      </c>
      <c r="M19" s="14">
        <v>1413</v>
      </c>
      <c r="N19" s="14">
        <v>1567</v>
      </c>
      <c r="O19" s="14">
        <v>1462</v>
      </c>
      <c r="P19" s="9" t="s">
        <v>0</v>
      </c>
      <c r="Q19" s="2" t="s">
        <v>0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</row>
    <row r="20" spans="1:36">
      <c r="A20" s="1"/>
      <c r="B20" s="7">
        <v>64.8</v>
      </c>
      <c r="C20" s="8">
        <v>63.3</v>
      </c>
      <c r="D20" s="8">
        <v>65</v>
      </c>
      <c r="E20" s="8">
        <v>66</v>
      </c>
      <c r="F20" s="8">
        <v>64.599999999999994</v>
      </c>
      <c r="G20" s="8">
        <v>65.7</v>
      </c>
      <c r="H20" s="9" t="s">
        <v>0</v>
      </c>
      <c r="I20" s="9" t="s">
        <v>0</v>
      </c>
      <c r="J20" s="13">
        <v>1738</v>
      </c>
      <c r="K20" s="14">
        <v>1462</v>
      </c>
      <c r="L20" s="14">
        <v>1778</v>
      </c>
      <c r="M20" s="14">
        <v>1995</v>
      </c>
      <c r="N20" s="14">
        <v>1698</v>
      </c>
      <c r="O20" s="14">
        <v>1928</v>
      </c>
      <c r="P20" s="9" t="s">
        <v>0</v>
      </c>
      <c r="Q20" s="2" t="s">
        <v>0</v>
      </c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</row>
    <row r="21" spans="1:36">
      <c r="A21" s="1"/>
      <c r="B21" s="7">
        <v>63.3</v>
      </c>
      <c r="C21" s="8">
        <v>64.5</v>
      </c>
      <c r="D21" s="8">
        <v>63.6</v>
      </c>
      <c r="E21" s="8">
        <v>63.3</v>
      </c>
      <c r="F21" s="8">
        <v>64.900000000000006</v>
      </c>
      <c r="G21" s="8">
        <v>63.8</v>
      </c>
      <c r="H21" s="9" t="s">
        <v>0</v>
      </c>
      <c r="I21" s="9" t="s">
        <v>0</v>
      </c>
      <c r="J21" s="13">
        <v>1462</v>
      </c>
      <c r="K21" s="14">
        <v>1679</v>
      </c>
      <c r="L21" s="14">
        <v>1514</v>
      </c>
      <c r="M21" s="14">
        <v>1462</v>
      </c>
      <c r="N21" s="14">
        <v>1758</v>
      </c>
      <c r="O21" s="14">
        <v>1549</v>
      </c>
      <c r="P21" s="9" t="s">
        <v>0</v>
      </c>
      <c r="Q21" s="2" t="s">
        <v>0</v>
      </c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</row>
    <row r="22" spans="1:36">
      <c r="A22" s="1"/>
      <c r="B22" s="7">
        <v>61.2</v>
      </c>
      <c r="C22" s="8">
        <v>64.900000000000006</v>
      </c>
      <c r="D22" s="8">
        <v>65.7</v>
      </c>
      <c r="E22" s="8">
        <v>63.1</v>
      </c>
      <c r="F22" s="8">
        <v>63.2</v>
      </c>
      <c r="G22" s="8">
        <v>63.6</v>
      </c>
      <c r="H22" s="9" t="s">
        <v>0</v>
      </c>
      <c r="I22" s="9" t="s">
        <v>0</v>
      </c>
      <c r="J22" s="13">
        <v>1148</v>
      </c>
      <c r="K22" s="14">
        <v>1758</v>
      </c>
      <c r="L22" s="14">
        <v>1928</v>
      </c>
      <c r="M22" s="14">
        <v>1429</v>
      </c>
      <c r="N22" s="14">
        <v>1445</v>
      </c>
      <c r="O22" s="14">
        <v>1514</v>
      </c>
      <c r="P22" s="9" t="s">
        <v>0</v>
      </c>
      <c r="Q22" s="2" t="s">
        <v>0</v>
      </c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</row>
    <row r="23" spans="1:36">
      <c r="A23" s="1"/>
      <c r="B23" s="7">
        <v>66.3</v>
      </c>
      <c r="C23" s="8">
        <v>64.900000000000006</v>
      </c>
      <c r="D23" s="8">
        <v>65.2</v>
      </c>
      <c r="E23" s="8">
        <v>65.900000000000006</v>
      </c>
      <c r="F23" s="8">
        <v>63.8</v>
      </c>
      <c r="G23" s="8">
        <v>63.1</v>
      </c>
      <c r="H23" s="9" t="s">
        <v>0</v>
      </c>
      <c r="I23" s="9" t="s">
        <v>0</v>
      </c>
      <c r="J23" s="13">
        <v>2065</v>
      </c>
      <c r="K23" s="14">
        <v>1758</v>
      </c>
      <c r="L23" s="14">
        <v>1820</v>
      </c>
      <c r="M23" s="14">
        <v>1972</v>
      </c>
      <c r="N23" s="14">
        <v>1549</v>
      </c>
      <c r="O23" s="14">
        <v>1429</v>
      </c>
      <c r="P23" s="9" t="s">
        <v>0</v>
      </c>
      <c r="Q23" s="2" t="s">
        <v>0</v>
      </c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</row>
    <row r="24" spans="1:36">
      <c r="A24" s="1"/>
      <c r="B24" s="7">
        <v>63.3</v>
      </c>
      <c r="C24" s="8">
        <v>63.6</v>
      </c>
      <c r="D24" s="8">
        <v>61.3</v>
      </c>
      <c r="E24" s="8">
        <v>63.3</v>
      </c>
      <c r="F24" s="8">
        <v>62.1</v>
      </c>
      <c r="G24" s="8">
        <v>62.1</v>
      </c>
      <c r="H24" s="9" t="s">
        <v>0</v>
      </c>
      <c r="I24" s="9" t="s">
        <v>0</v>
      </c>
      <c r="J24" s="13">
        <v>1462</v>
      </c>
      <c r="K24" s="14">
        <v>1514</v>
      </c>
      <c r="L24" s="14">
        <v>1161</v>
      </c>
      <c r="M24" s="14">
        <v>1462</v>
      </c>
      <c r="N24" s="14">
        <v>1274</v>
      </c>
      <c r="O24" s="14">
        <v>1274</v>
      </c>
      <c r="P24" s="9" t="s">
        <v>0</v>
      </c>
      <c r="Q24" s="2" t="s">
        <v>0</v>
      </c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</row>
    <row r="25" spans="1:36">
      <c r="A25" s="1"/>
      <c r="B25" s="7">
        <v>64.2</v>
      </c>
      <c r="C25" s="8">
        <v>65.2</v>
      </c>
      <c r="D25" s="8">
        <v>65.8</v>
      </c>
      <c r="E25" s="8">
        <v>64.900000000000006</v>
      </c>
      <c r="F25" s="8">
        <v>63.4</v>
      </c>
      <c r="G25" s="8">
        <v>65.099999999999994</v>
      </c>
      <c r="H25" s="9" t="s">
        <v>0</v>
      </c>
      <c r="I25" s="9" t="s">
        <v>0</v>
      </c>
      <c r="J25" s="13">
        <v>1622</v>
      </c>
      <c r="K25" s="14">
        <v>1820</v>
      </c>
      <c r="L25" s="14">
        <v>1950</v>
      </c>
      <c r="M25" s="14">
        <v>1758</v>
      </c>
      <c r="N25" s="14">
        <v>1479</v>
      </c>
      <c r="O25" s="14">
        <v>1799</v>
      </c>
      <c r="P25" s="9" t="s">
        <v>0</v>
      </c>
      <c r="Q25" s="2" t="s">
        <v>0</v>
      </c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</row>
    <row r="26" spans="1:36">
      <c r="A26" s="1"/>
      <c r="B26" s="7">
        <v>61</v>
      </c>
      <c r="C26" s="8">
        <v>60.7</v>
      </c>
      <c r="D26" s="8">
        <v>60.7</v>
      </c>
      <c r="E26" s="8">
        <v>60.3</v>
      </c>
      <c r="F26" s="8">
        <v>61</v>
      </c>
      <c r="G26" s="8">
        <v>60.6</v>
      </c>
      <c r="H26" s="9" t="s">
        <v>0</v>
      </c>
      <c r="I26" s="9" t="s">
        <v>0</v>
      </c>
      <c r="J26" s="13">
        <v>1122</v>
      </c>
      <c r="K26" s="14">
        <v>1084</v>
      </c>
      <c r="L26" s="14">
        <v>1084</v>
      </c>
      <c r="M26" s="14">
        <v>1035</v>
      </c>
      <c r="N26" s="14">
        <v>1122</v>
      </c>
      <c r="O26" s="14">
        <v>1072</v>
      </c>
      <c r="P26" s="9" t="s">
        <v>0</v>
      </c>
      <c r="Q26" s="2" t="s">
        <v>0</v>
      </c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</row>
    <row r="27" spans="1:36">
      <c r="A27" s="1"/>
      <c r="B27" s="7">
        <v>64.599999999999994</v>
      </c>
      <c r="C27" s="8">
        <v>64.3</v>
      </c>
      <c r="D27" s="8">
        <v>64.5</v>
      </c>
      <c r="E27" s="8">
        <v>62.8</v>
      </c>
      <c r="F27" s="8">
        <v>64.099999999999994</v>
      </c>
      <c r="G27" s="8">
        <v>64.099999999999994</v>
      </c>
      <c r="H27" s="9" t="s">
        <v>0</v>
      </c>
      <c r="I27" s="9" t="s">
        <v>0</v>
      </c>
      <c r="J27" s="13">
        <v>1698</v>
      </c>
      <c r="K27" s="14">
        <v>1641</v>
      </c>
      <c r="L27" s="14">
        <v>1679</v>
      </c>
      <c r="M27" s="14">
        <v>1380</v>
      </c>
      <c r="N27" s="14">
        <v>1603</v>
      </c>
      <c r="O27" s="14">
        <v>1603</v>
      </c>
      <c r="P27" s="9" t="s">
        <v>0</v>
      </c>
      <c r="Q27" s="2" t="s">
        <v>0</v>
      </c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</row>
    <row r="28" spans="1:36">
      <c r="A28" s="1"/>
      <c r="B28" s="7">
        <v>66</v>
      </c>
      <c r="C28" s="8">
        <v>66.3</v>
      </c>
      <c r="D28" s="8">
        <v>64.2</v>
      </c>
      <c r="E28" s="8">
        <v>64.7</v>
      </c>
      <c r="F28" s="8">
        <v>66.3</v>
      </c>
      <c r="G28" s="8">
        <v>64.3</v>
      </c>
      <c r="H28" s="9" t="s">
        <v>0</v>
      </c>
      <c r="I28" s="9" t="s">
        <v>0</v>
      </c>
      <c r="J28" s="13">
        <v>1995</v>
      </c>
      <c r="K28" s="14">
        <v>2065</v>
      </c>
      <c r="L28" s="14">
        <v>1622</v>
      </c>
      <c r="M28" s="14">
        <v>1718</v>
      </c>
      <c r="N28" s="14">
        <v>2065</v>
      </c>
      <c r="O28" s="14">
        <v>1641</v>
      </c>
      <c r="P28" s="9" t="s">
        <v>0</v>
      </c>
      <c r="Q28" s="2" t="s">
        <v>0</v>
      </c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</row>
    <row r="29" spans="1:36">
      <c r="A29" s="1"/>
      <c r="B29" s="7">
        <v>62.6</v>
      </c>
      <c r="C29" s="8">
        <v>63.5</v>
      </c>
      <c r="D29" s="8">
        <v>62.6</v>
      </c>
      <c r="E29" s="8">
        <v>64</v>
      </c>
      <c r="F29" s="8">
        <v>64.099999999999994</v>
      </c>
      <c r="G29" s="8" t="s">
        <v>0</v>
      </c>
      <c r="H29" s="9" t="s">
        <v>0</v>
      </c>
      <c r="I29" s="9" t="s">
        <v>0</v>
      </c>
      <c r="J29" s="13">
        <v>1349</v>
      </c>
      <c r="K29" s="14">
        <v>1496</v>
      </c>
      <c r="L29" s="14">
        <v>1349</v>
      </c>
      <c r="M29" s="14">
        <v>1585</v>
      </c>
      <c r="N29" s="14">
        <v>1603</v>
      </c>
      <c r="O29" s="14" t="s">
        <v>0</v>
      </c>
      <c r="P29" s="9" t="s">
        <v>0</v>
      </c>
      <c r="Q29" s="2" t="s">
        <v>0</v>
      </c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</row>
    <row r="30" spans="1:36">
      <c r="A30" s="1"/>
      <c r="B30" s="7">
        <v>60.9</v>
      </c>
      <c r="C30" s="8">
        <v>60.7</v>
      </c>
      <c r="D30" s="8">
        <v>59</v>
      </c>
      <c r="E30" s="8">
        <v>57.8</v>
      </c>
      <c r="F30" s="8">
        <v>58.8</v>
      </c>
      <c r="G30" s="8">
        <v>56.7</v>
      </c>
      <c r="H30" s="9" t="s">
        <v>0</v>
      </c>
      <c r="I30" s="9" t="s">
        <v>0</v>
      </c>
      <c r="J30" s="13">
        <v>1109</v>
      </c>
      <c r="K30" s="14">
        <v>1084</v>
      </c>
      <c r="L30" s="14">
        <v>891</v>
      </c>
      <c r="M30" s="14">
        <v>776</v>
      </c>
      <c r="N30" s="14">
        <v>871</v>
      </c>
      <c r="O30" s="14">
        <v>684</v>
      </c>
      <c r="P30" s="9" t="s">
        <v>0</v>
      </c>
      <c r="Q30" s="2" t="s">
        <v>0</v>
      </c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</row>
    <row r="31" spans="1:36">
      <c r="A31" s="1"/>
      <c r="B31" s="7">
        <v>66.099999999999994</v>
      </c>
      <c r="C31" s="8">
        <v>63.3</v>
      </c>
      <c r="D31" s="8">
        <v>64.099999999999994</v>
      </c>
      <c r="E31" s="8" t="s">
        <v>0</v>
      </c>
      <c r="F31" s="8">
        <v>62</v>
      </c>
      <c r="G31" s="8">
        <v>61.4</v>
      </c>
      <c r="H31" s="9" t="s">
        <v>0</v>
      </c>
      <c r="I31" s="9" t="s">
        <v>0</v>
      </c>
      <c r="J31" s="13">
        <v>2018</v>
      </c>
      <c r="K31" s="14">
        <v>1462</v>
      </c>
      <c r="L31" s="14">
        <v>1603</v>
      </c>
      <c r="M31" s="14" t="s">
        <v>0</v>
      </c>
      <c r="N31" s="14">
        <v>1259</v>
      </c>
      <c r="O31" s="14">
        <v>1175</v>
      </c>
      <c r="P31" s="9" t="s">
        <v>0</v>
      </c>
      <c r="Q31" s="2" t="s">
        <v>0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</row>
    <row r="32" spans="1:36">
      <c r="A32" s="1"/>
      <c r="B32" s="7">
        <v>65.5</v>
      </c>
      <c r="C32" s="8">
        <v>64.599999999999994</v>
      </c>
      <c r="D32" s="8">
        <v>64.099999999999994</v>
      </c>
      <c r="E32" s="8">
        <v>63.2</v>
      </c>
      <c r="F32" s="8">
        <v>64.2</v>
      </c>
      <c r="G32" s="8">
        <v>63</v>
      </c>
      <c r="H32" s="9" t="s">
        <v>0</v>
      </c>
      <c r="I32" s="9" t="s">
        <v>0</v>
      </c>
      <c r="J32" s="13">
        <v>1884</v>
      </c>
      <c r="K32" s="14">
        <v>1698</v>
      </c>
      <c r="L32" s="14">
        <v>1603</v>
      </c>
      <c r="M32" s="14">
        <v>1445</v>
      </c>
      <c r="N32" s="14">
        <v>1622</v>
      </c>
      <c r="O32" s="14">
        <v>1413</v>
      </c>
      <c r="P32" s="9" t="s">
        <v>0</v>
      </c>
      <c r="Q32" s="2" t="s">
        <v>0</v>
      </c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</row>
    <row r="33" spans="1:36">
      <c r="A33" s="1"/>
      <c r="B33" s="7">
        <v>64.8</v>
      </c>
      <c r="C33" s="8">
        <v>64.400000000000006</v>
      </c>
      <c r="D33" s="8">
        <v>66.3</v>
      </c>
      <c r="E33" s="8">
        <v>64.5</v>
      </c>
      <c r="F33" s="8">
        <v>64.5</v>
      </c>
      <c r="G33" s="8">
        <v>65.7</v>
      </c>
      <c r="H33" s="9" t="s">
        <v>0</v>
      </c>
      <c r="I33" s="9" t="s">
        <v>0</v>
      </c>
      <c r="J33" s="13">
        <v>1738</v>
      </c>
      <c r="K33" s="14">
        <v>1660</v>
      </c>
      <c r="L33" s="14">
        <v>2065</v>
      </c>
      <c r="M33" s="14">
        <v>1679</v>
      </c>
      <c r="N33" s="14">
        <v>1679</v>
      </c>
      <c r="O33" s="14">
        <v>1928</v>
      </c>
      <c r="P33" s="9" t="s">
        <v>0</v>
      </c>
      <c r="Q33" s="2" t="s">
        <v>0</v>
      </c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</row>
    <row r="34" spans="1:36">
      <c r="A34" s="1"/>
      <c r="B34" s="7">
        <v>64.2</v>
      </c>
      <c r="C34" s="8">
        <v>64.099999999999994</v>
      </c>
      <c r="D34" s="8">
        <v>62.6</v>
      </c>
      <c r="E34" s="8">
        <v>62.7</v>
      </c>
      <c r="F34" s="8">
        <v>62.3</v>
      </c>
      <c r="G34" s="8" t="s">
        <v>0</v>
      </c>
      <c r="H34" s="9" t="s">
        <v>0</v>
      </c>
      <c r="I34" s="9" t="s">
        <v>0</v>
      </c>
      <c r="J34" s="13">
        <v>1622</v>
      </c>
      <c r="K34" s="14">
        <v>1603</v>
      </c>
      <c r="L34" s="14">
        <v>1349</v>
      </c>
      <c r="M34" s="14">
        <v>1365</v>
      </c>
      <c r="N34" s="14">
        <v>1303</v>
      </c>
      <c r="O34" s="14" t="s">
        <v>0</v>
      </c>
      <c r="P34" s="9" t="s">
        <v>0</v>
      </c>
      <c r="Q34" s="2" t="s">
        <v>0</v>
      </c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</row>
    <row r="35" spans="1:36">
      <c r="A35" s="1"/>
      <c r="B35" s="7">
        <v>64.7</v>
      </c>
      <c r="C35" s="8">
        <v>66.2</v>
      </c>
      <c r="D35" s="8">
        <v>64.2</v>
      </c>
      <c r="E35" s="8">
        <v>62.2</v>
      </c>
      <c r="F35" s="8">
        <v>62</v>
      </c>
      <c r="G35" s="8">
        <v>65.2</v>
      </c>
      <c r="H35" s="9" t="s">
        <v>0</v>
      </c>
      <c r="I35" s="9" t="s">
        <v>0</v>
      </c>
      <c r="J35" s="13">
        <v>1718</v>
      </c>
      <c r="K35" s="14">
        <v>2042</v>
      </c>
      <c r="L35" s="14">
        <v>1622</v>
      </c>
      <c r="M35" s="14">
        <v>1288</v>
      </c>
      <c r="N35" s="14">
        <v>1259</v>
      </c>
      <c r="O35" s="14">
        <v>1820</v>
      </c>
      <c r="P35" s="9" t="s">
        <v>0</v>
      </c>
      <c r="Q35" s="2" t="s">
        <v>0</v>
      </c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</row>
    <row r="36" spans="1:36">
      <c r="A36" s="1"/>
      <c r="B36" s="7">
        <v>62.9</v>
      </c>
      <c r="C36" s="8">
        <v>62</v>
      </c>
      <c r="D36" s="8">
        <v>61.7</v>
      </c>
      <c r="E36" s="8">
        <v>60.9</v>
      </c>
      <c r="F36" s="8">
        <v>63.2</v>
      </c>
      <c r="G36" s="8">
        <v>64</v>
      </c>
      <c r="H36" s="9" t="s">
        <v>0</v>
      </c>
      <c r="I36" s="9" t="s">
        <v>0</v>
      </c>
      <c r="J36" s="13">
        <v>1396</v>
      </c>
      <c r="K36" s="14">
        <v>1259</v>
      </c>
      <c r="L36" s="14">
        <v>1216</v>
      </c>
      <c r="M36" s="14">
        <v>1109</v>
      </c>
      <c r="N36" s="14">
        <v>1445</v>
      </c>
      <c r="O36" s="14">
        <v>1585</v>
      </c>
      <c r="P36" s="9" t="s">
        <v>0</v>
      </c>
      <c r="Q36" s="2" t="s">
        <v>0</v>
      </c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</row>
    <row r="37" spans="1:36">
      <c r="A37" s="1"/>
      <c r="B37" s="7">
        <v>64.7</v>
      </c>
      <c r="C37" s="8">
        <v>62.8</v>
      </c>
      <c r="D37" s="8">
        <v>63.1</v>
      </c>
      <c r="E37" s="8">
        <v>65.7</v>
      </c>
      <c r="F37" s="8">
        <v>64.7</v>
      </c>
      <c r="G37" s="8">
        <v>63.4</v>
      </c>
      <c r="H37" s="9" t="s">
        <v>0</v>
      </c>
      <c r="I37" s="9" t="s">
        <v>0</v>
      </c>
      <c r="J37" s="13">
        <v>1718</v>
      </c>
      <c r="K37" s="14">
        <v>1380</v>
      </c>
      <c r="L37" s="14">
        <v>1429</v>
      </c>
      <c r="M37" s="14">
        <v>1928</v>
      </c>
      <c r="N37" s="14">
        <v>1718</v>
      </c>
      <c r="O37" s="14">
        <v>1479</v>
      </c>
      <c r="P37" s="9" t="s">
        <v>0</v>
      </c>
      <c r="Q37" s="2" t="s">
        <v>0</v>
      </c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</row>
    <row r="38" spans="1:36">
      <c r="A38" s="1"/>
      <c r="B38" s="62" t="s">
        <v>0</v>
      </c>
      <c r="C38" s="63"/>
      <c r="D38" s="63"/>
      <c r="E38" s="63"/>
      <c r="F38" s="63"/>
      <c r="G38" s="64"/>
      <c r="H38" s="23" t="s">
        <v>0</v>
      </c>
      <c r="I38" s="23" t="s">
        <v>0</v>
      </c>
      <c r="J38" s="62" t="s">
        <v>0</v>
      </c>
      <c r="K38" s="63"/>
      <c r="L38" s="63"/>
      <c r="M38" s="63"/>
      <c r="N38" s="63"/>
      <c r="O38" s="64"/>
      <c r="P38" s="23" t="s">
        <v>0</v>
      </c>
      <c r="Q38" s="2" t="s">
        <v>0</v>
      </c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</row>
    <row r="39" spans="1:36" ht="15" customHeight="1">
      <c r="A39" s="1"/>
      <c r="B39" s="65" t="s">
        <v>15</v>
      </c>
      <c r="C39" s="66"/>
      <c r="D39" s="66"/>
      <c r="E39" s="67"/>
      <c r="F39" s="55">
        <f>AVERAGE(B4:G37)</f>
        <v>64.041791044776147</v>
      </c>
      <c r="G39" s="56"/>
      <c r="H39" s="24" t="s">
        <v>0</v>
      </c>
      <c r="I39" s="24" t="s">
        <v>0</v>
      </c>
      <c r="J39" s="65" t="s">
        <v>15</v>
      </c>
      <c r="K39" s="66"/>
      <c r="L39" s="66"/>
      <c r="M39" s="67"/>
      <c r="N39" s="68">
        <f>AVERAGE(J4:O37)</f>
        <v>1626.8358208955224</v>
      </c>
      <c r="O39" s="69"/>
      <c r="P39" s="24" t="s">
        <v>0</v>
      </c>
      <c r="Q39" s="2" t="s">
        <v>0</v>
      </c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</row>
    <row r="40" spans="1:36" ht="15" customHeight="1">
      <c r="A40" s="1"/>
      <c r="B40" s="2" t="s">
        <v>0</v>
      </c>
      <c r="C40" s="2" t="s">
        <v>0</v>
      </c>
      <c r="D40" s="2" t="s">
        <v>0</v>
      </c>
      <c r="E40" s="2" t="s">
        <v>0</v>
      </c>
      <c r="F40" s="2" t="s">
        <v>0</v>
      </c>
      <c r="G40" s="2" t="s">
        <v>0</v>
      </c>
      <c r="H40" s="2" t="s">
        <v>0</v>
      </c>
      <c r="I40" s="2" t="s">
        <v>0</v>
      </c>
      <c r="J40" s="65" t="s">
        <v>16</v>
      </c>
      <c r="K40" s="66"/>
      <c r="L40" s="66"/>
      <c r="M40" s="67"/>
      <c r="N40" s="68">
        <f>_xlfn.STDEV.S(J5:O38)</f>
        <v>333.1882679317971</v>
      </c>
      <c r="O40" s="69"/>
      <c r="P40" s="2" t="s">
        <v>0</v>
      </c>
      <c r="Q40" s="2" t="s">
        <v>0</v>
      </c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</row>
    <row r="41" spans="1:36" ht="20.25">
      <c r="A41" s="1"/>
      <c r="B41" s="2" t="s">
        <v>0</v>
      </c>
      <c r="C41" s="2" t="s">
        <v>0</v>
      </c>
      <c r="D41" s="2" t="s">
        <v>0</v>
      </c>
      <c r="E41" s="2" t="s">
        <v>0</v>
      </c>
      <c r="F41" s="2" t="s">
        <v>0</v>
      </c>
      <c r="G41" s="2" t="s">
        <v>0</v>
      </c>
      <c r="H41" s="2" t="s">
        <v>0</v>
      </c>
      <c r="I41" s="2" t="s">
        <v>0</v>
      </c>
      <c r="J41" s="2" t="s">
        <v>0</v>
      </c>
      <c r="K41" s="2" t="s">
        <v>0</v>
      </c>
      <c r="L41" s="2" t="s">
        <v>0</v>
      </c>
      <c r="M41" s="2" t="s">
        <v>0</v>
      </c>
      <c r="N41" s="2" t="s">
        <v>0</v>
      </c>
      <c r="O41" s="2" t="s">
        <v>0</v>
      </c>
      <c r="P41" s="2" t="s">
        <v>0</v>
      </c>
      <c r="Q41" s="2" t="s">
        <v>0</v>
      </c>
      <c r="R41" s="70" t="s">
        <v>17</v>
      </c>
      <c r="S41" s="71"/>
      <c r="T41" s="71"/>
      <c r="U41" s="71"/>
      <c r="V41" s="71"/>
      <c r="W41" s="71"/>
      <c r="X41" s="71"/>
      <c r="Y41" s="71"/>
      <c r="Z41" s="72"/>
      <c r="AA41" s="25">
        <v>0.152</v>
      </c>
      <c r="AB41" s="2" t="s">
        <v>0</v>
      </c>
      <c r="AC41" s="2" t="s">
        <v>0</v>
      </c>
      <c r="AD41" s="2" t="s">
        <v>0</v>
      </c>
      <c r="AE41" s="2" t="s">
        <v>0</v>
      </c>
      <c r="AF41" s="2" t="s">
        <v>0</v>
      </c>
      <c r="AG41" s="2" t="s">
        <v>0</v>
      </c>
      <c r="AH41" s="2" t="s">
        <v>0</v>
      </c>
      <c r="AI41" s="2" t="s">
        <v>0</v>
      </c>
      <c r="AJ41" s="2" t="s">
        <v>0</v>
      </c>
    </row>
    <row r="42" spans="1:36">
      <c r="A42" s="1"/>
      <c r="B42" s="2" t="s">
        <v>0</v>
      </c>
      <c r="C42" s="2" t="s">
        <v>0</v>
      </c>
      <c r="D42" s="2" t="s">
        <v>0</v>
      </c>
      <c r="E42" s="2" t="s">
        <v>0</v>
      </c>
      <c r="F42" s="2" t="s">
        <v>0</v>
      </c>
      <c r="G42" s="2" t="s">
        <v>0</v>
      </c>
      <c r="H42" s="2" t="s">
        <v>0</v>
      </c>
      <c r="I42" s="2" t="s">
        <v>0</v>
      </c>
      <c r="J42" s="2" t="s">
        <v>0</v>
      </c>
      <c r="K42" s="2" t="s">
        <v>0</v>
      </c>
      <c r="L42" s="2" t="s">
        <v>0</v>
      </c>
      <c r="M42" s="2" t="s">
        <v>0</v>
      </c>
      <c r="N42" s="2" t="s">
        <v>0</v>
      </c>
      <c r="O42" s="2" t="s">
        <v>0</v>
      </c>
      <c r="P42" s="2" t="s">
        <v>0</v>
      </c>
      <c r="Q42" s="2" t="s">
        <v>0</v>
      </c>
      <c r="R42" s="2" t="s">
        <v>0</v>
      </c>
      <c r="S42" s="2" t="s">
        <v>0</v>
      </c>
      <c r="T42" s="2" t="s">
        <v>0</v>
      </c>
      <c r="U42" s="2" t="s">
        <v>0</v>
      </c>
      <c r="V42" s="2" t="s">
        <v>0</v>
      </c>
      <c r="W42" s="2" t="s">
        <v>0</v>
      </c>
      <c r="X42" s="2" t="s">
        <v>0</v>
      </c>
      <c r="Y42" s="2" t="s">
        <v>0</v>
      </c>
      <c r="Z42" s="2" t="s">
        <v>0</v>
      </c>
      <c r="AA42" s="2" t="s">
        <v>0</v>
      </c>
      <c r="AB42" s="2" t="s">
        <v>0</v>
      </c>
      <c r="AC42" s="2" t="s">
        <v>0</v>
      </c>
      <c r="AD42" s="2" t="s">
        <v>0</v>
      </c>
      <c r="AE42" s="2" t="s">
        <v>0</v>
      </c>
      <c r="AF42" s="2" t="s">
        <v>0</v>
      </c>
      <c r="AG42" s="2" t="s">
        <v>0</v>
      </c>
      <c r="AH42" s="2" t="s">
        <v>0</v>
      </c>
      <c r="AI42" s="2" t="s">
        <v>0</v>
      </c>
      <c r="AJ42" s="2" t="s">
        <v>0</v>
      </c>
    </row>
    <row r="43" spans="1:36">
      <c r="A43" s="1"/>
      <c r="B43" s="26" t="s">
        <v>0</v>
      </c>
      <c r="C43" s="26" t="s">
        <v>0</v>
      </c>
      <c r="D43" s="26" t="s">
        <v>0</v>
      </c>
      <c r="E43" s="26" t="s">
        <v>0</v>
      </c>
      <c r="F43" s="26" t="s">
        <v>0</v>
      </c>
      <c r="G43" s="26" t="s">
        <v>0</v>
      </c>
      <c r="H43" s="26" t="s">
        <v>0</v>
      </c>
      <c r="I43" s="26" t="s">
        <v>0</v>
      </c>
      <c r="J43" s="26" t="s">
        <v>0</v>
      </c>
      <c r="K43" s="26" t="s">
        <v>0</v>
      </c>
      <c r="L43" s="26" t="s">
        <v>0</v>
      </c>
      <c r="M43" s="26" t="s">
        <v>0</v>
      </c>
      <c r="N43" s="26" t="s">
        <v>0</v>
      </c>
      <c r="O43" s="26" t="s">
        <v>0</v>
      </c>
      <c r="P43" s="26" t="s">
        <v>0</v>
      </c>
      <c r="Q43" s="26" t="s">
        <v>0</v>
      </c>
      <c r="R43" s="26" t="s">
        <v>0</v>
      </c>
      <c r="S43" s="26" t="s">
        <v>0</v>
      </c>
      <c r="T43" s="26" t="s">
        <v>0</v>
      </c>
      <c r="U43" s="26" t="s">
        <v>0</v>
      </c>
      <c r="V43" s="26" t="s">
        <v>0</v>
      </c>
      <c r="W43" s="26" t="s">
        <v>0</v>
      </c>
      <c r="X43" s="26" t="s">
        <v>0</v>
      </c>
      <c r="Y43" s="26" t="s">
        <v>0</v>
      </c>
      <c r="Z43" s="26" t="s">
        <v>0</v>
      </c>
      <c r="AA43" s="26" t="s">
        <v>0</v>
      </c>
      <c r="AB43" s="26" t="s">
        <v>0</v>
      </c>
      <c r="AC43" s="26" t="s">
        <v>0</v>
      </c>
      <c r="AD43" s="26" t="s">
        <v>0</v>
      </c>
      <c r="AE43" s="26" t="s">
        <v>0</v>
      </c>
      <c r="AF43" s="26" t="s">
        <v>0</v>
      </c>
      <c r="AG43" s="26" t="s">
        <v>0</v>
      </c>
      <c r="AH43" s="26" t="s">
        <v>0</v>
      </c>
      <c r="AI43" s="26" t="s">
        <v>0</v>
      </c>
      <c r="AJ43" s="26" t="s">
        <v>0</v>
      </c>
    </row>
    <row r="44" spans="1:36">
      <c r="A44" s="1"/>
      <c r="B44" s="26" t="s">
        <v>0</v>
      </c>
      <c r="C44" s="26" t="s">
        <v>0</v>
      </c>
      <c r="D44" s="26" t="s">
        <v>0</v>
      </c>
      <c r="E44" s="26" t="s">
        <v>0</v>
      </c>
      <c r="F44" s="26" t="s">
        <v>0</v>
      </c>
      <c r="G44" s="26" t="s">
        <v>0</v>
      </c>
      <c r="H44" s="26" t="s">
        <v>0</v>
      </c>
      <c r="I44" s="26" t="s">
        <v>0</v>
      </c>
      <c r="J44" s="26" t="s">
        <v>0</v>
      </c>
      <c r="K44" s="26" t="s">
        <v>0</v>
      </c>
      <c r="L44" s="26" t="s">
        <v>0</v>
      </c>
      <c r="M44" s="26" t="s">
        <v>0</v>
      </c>
      <c r="N44" s="26" t="s">
        <v>0</v>
      </c>
      <c r="O44" s="26" t="s">
        <v>0</v>
      </c>
      <c r="P44" s="26" t="s">
        <v>0</v>
      </c>
      <c r="Q44" s="26" t="s">
        <v>0</v>
      </c>
      <c r="R44" s="26" t="s">
        <v>0</v>
      </c>
      <c r="S44" s="26" t="s">
        <v>0</v>
      </c>
      <c r="T44" s="26" t="s">
        <v>0</v>
      </c>
      <c r="U44" s="26" t="s">
        <v>0</v>
      </c>
      <c r="V44" s="26" t="s">
        <v>0</v>
      </c>
      <c r="W44" s="26" t="s">
        <v>0</v>
      </c>
      <c r="X44" s="26" t="s">
        <v>0</v>
      </c>
      <c r="Y44" s="26" t="s">
        <v>0</v>
      </c>
      <c r="Z44" s="26" t="s">
        <v>0</v>
      </c>
      <c r="AA44" s="26" t="s">
        <v>0</v>
      </c>
      <c r="AB44" s="26" t="s">
        <v>0</v>
      </c>
      <c r="AC44" s="26" t="s">
        <v>0</v>
      </c>
      <c r="AD44" s="26" t="s">
        <v>0</v>
      </c>
      <c r="AE44" s="26" t="s">
        <v>0</v>
      </c>
      <c r="AF44" s="26" t="s">
        <v>0</v>
      </c>
      <c r="AG44" s="26" t="s">
        <v>0</v>
      </c>
      <c r="AH44" s="26" t="s">
        <v>0</v>
      </c>
      <c r="AI44" s="26" t="s">
        <v>0</v>
      </c>
      <c r="AJ44" s="26" t="s">
        <v>0</v>
      </c>
    </row>
    <row r="45" spans="1:36">
      <c r="A45" s="1"/>
      <c r="B45" s="26" t="s">
        <v>0</v>
      </c>
      <c r="C45" s="26" t="s">
        <v>0</v>
      </c>
      <c r="D45" s="26" t="s">
        <v>0</v>
      </c>
      <c r="E45" s="26" t="s">
        <v>0</v>
      </c>
      <c r="F45" s="26" t="s">
        <v>0</v>
      </c>
      <c r="G45" s="26" t="s">
        <v>0</v>
      </c>
      <c r="H45" s="26" t="s">
        <v>0</v>
      </c>
      <c r="I45" s="26" t="s">
        <v>0</v>
      </c>
      <c r="J45" s="26" t="s">
        <v>0</v>
      </c>
      <c r="K45" s="26" t="s">
        <v>0</v>
      </c>
      <c r="L45" s="26" t="s">
        <v>0</v>
      </c>
      <c r="M45" s="26" t="s">
        <v>0</v>
      </c>
      <c r="N45" s="26" t="s">
        <v>0</v>
      </c>
      <c r="O45" s="26" t="s">
        <v>0</v>
      </c>
      <c r="P45" s="26" t="s">
        <v>0</v>
      </c>
      <c r="Q45" s="26" t="s">
        <v>0</v>
      </c>
      <c r="R45" s="26" t="s">
        <v>0</v>
      </c>
      <c r="S45" s="26" t="s">
        <v>0</v>
      </c>
      <c r="T45" s="26" t="s">
        <v>0</v>
      </c>
      <c r="U45" s="26" t="s">
        <v>0</v>
      </c>
      <c r="V45" s="26" t="s">
        <v>0</v>
      </c>
      <c r="W45" s="26" t="s">
        <v>0</v>
      </c>
      <c r="X45" s="26" t="s">
        <v>0</v>
      </c>
      <c r="Y45" s="26" t="s">
        <v>0</v>
      </c>
      <c r="Z45" s="26" t="s">
        <v>0</v>
      </c>
      <c r="AA45" s="26" t="s">
        <v>0</v>
      </c>
      <c r="AB45" s="26" t="s">
        <v>0</v>
      </c>
      <c r="AC45" s="26" t="s">
        <v>0</v>
      </c>
      <c r="AD45" s="26" t="s">
        <v>0</v>
      </c>
      <c r="AE45" s="26" t="s">
        <v>0</v>
      </c>
      <c r="AF45" s="26" t="s">
        <v>0</v>
      </c>
      <c r="AG45" s="26" t="s">
        <v>0</v>
      </c>
      <c r="AH45" s="26" t="s">
        <v>0</v>
      </c>
      <c r="AI45" s="26" t="s">
        <v>0</v>
      </c>
      <c r="AJ45" s="26" t="s">
        <v>0</v>
      </c>
    </row>
    <row r="46" spans="1:36">
      <c r="A46" s="1"/>
      <c r="B46" s="1" t="s">
        <v>18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>
      <c r="A47" s="1"/>
      <c r="B47" s="12">
        <v>63.9</v>
      </c>
      <c r="C47" s="10">
        <v>1574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>
      <c r="A48" s="1"/>
      <c r="B48" s="7">
        <v>65.2</v>
      </c>
      <c r="C48" s="13">
        <v>1816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>
      <c r="A49" s="1"/>
      <c r="B49" s="7">
        <v>64.599999999999994</v>
      </c>
      <c r="C49" s="13">
        <v>1702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>
      <c r="A50" s="1"/>
      <c r="B50" s="7">
        <v>67.8</v>
      </c>
      <c r="C50" s="13">
        <v>2441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>
      <c r="A51" s="1"/>
      <c r="B51" s="7">
        <v>62</v>
      </c>
      <c r="C51" s="13">
        <v>1260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>
      <c r="A52" s="1"/>
      <c r="B52" s="7">
        <v>64.400000000000006</v>
      </c>
      <c r="C52" s="13">
        <v>1665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>
      <c r="A53" s="1"/>
      <c r="B53" s="7">
        <v>67.2</v>
      </c>
      <c r="C53" s="13">
        <v>2299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>
      <c r="A54" s="1"/>
      <c r="B54" s="7">
        <v>63.6</v>
      </c>
      <c r="C54" s="13">
        <v>1510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A55" s="1"/>
      <c r="B55" s="7">
        <v>63.3</v>
      </c>
      <c r="C55" s="13">
        <v>1460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A56" s="1"/>
      <c r="B56" s="7">
        <v>67.599999999999994</v>
      </c>
      <c r="C56" s="13">
        <v>2402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A57" s="1"/>
      <c r="B57" s="7">
        <v>62.7</v>
      </c>
      <c r="C57" s="13">
        <v>1369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A58" s="1"/>
      <c r="B58" s="7">
        <v>63.8</v>
      </c>
      <c r="C58" s="13">
        <v>1554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A59" s="1"/>
      <c r="B59" s="7">
        <v>65.7</v>
      </c>
      <c r="C59" s="13">
        <v>1925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A60" s="1"/>
      <c r="B60" s="7">
        <v>64.900000000000006</v>
      </c>
      <c r="C60" s="13">
        <v>1762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A61" s="1"/>
      <c r="B61" s="7">
        <v>65.2</v>
      </c>
      <c r="C61" s="13">
        <v>1816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A62" s="1"/>
      <c r="B62" s="7">
        <v>62.7</v>
      </c>
      <c r="C62" s="13">
        <v>1365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>
      <c r="A63" s="1"/>
      <c r="B63" s="7">
        <v>64.8</v>
      </c>
      <c r="C63" s="13">
        <v>1738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>
      <c r="A64" s="1"/>
      <c r="B64" s="7">
        <v>63.3</v>
      </c>
      <c r="C64" s="13">
        <v>1462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>
      <c r="A65" s="1"/>
      <c r="B65" s="7">
        <v>61.2</v>
      </c>
      <c r="C65" s="13">
        <v>1148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>
      <c r="A66" s="1"/>
      <c r="B66" s="7">
        <v>66.3</v>
      </c>
      <c r="C66" s="13">
        <v>2065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>
      <c r="A67" s="1"/>
      <c r="B67" s="7">
        <v>63.3</v>
      </c>
      <c r="C67" s="13">
        <v>1462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>
      <c r="A68" s="1"/>
      <c r="B68" s="7">
        <v>64.2</v>
      </c>
      <c r="C68" s="13">
        <v>1622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>
      <c r="A69" s="1"/>
      <c r="B69" s="7">
        <v>61</v>
      </c>
      <c r="C69" s="13">
        <v>1122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>
      <c r="A70" s="1"/>
      <c r="B70" s="7">
        <v>64.599999999999994</v>
      </c>
      <c r="C70" s="13">
        <v>1698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>
      <c r="A71" s="1"/>
      <c r="B71" s="7">
        <v>66</v>
      </c>
      <c r="C71" s="13">
        <v>1995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>
      <c r="A72" s="1"/>
      <c r="B72" s="7">
        <v>62.6</v>
      </c>
      <c r="C72" s="13">
        <v>1349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>
      <c r="A73" s="1"/>
      <c r="B73" s="7">
        <v>60.9</v>
      </c>
      <c r="C73" s="13">
        <v>1109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>
      <c r="A74" s="1"/>
      <c r="B74" s="7">
        <v>66.099999999999994</v>
      </c>
      <c r="C74" s="13">
        <v>2018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>
      <c r="A75" s="1"/>
      <c r="B75" s="7">
        <v>65.5</v>
      </c>
      <c r="C75" s="13">
        <v>1884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>
      <c r="A76" s="1"/>
      <c r="B76" s="7">
        <v>64.8</v>
      </c>
      <c r="C76" s="13">
        <v>1738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>
      <c r="A77" s="1"/>
      <c r="B77" s="7">
        <v>64.2</v>
      </c>
      <c r="C77" s="13">
        <v>1622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>
      <c r="A78" s="1"/>
      <c r="B78" s="7">
        <v>64.7</v>
      </c>
      <c r="C78" s="13">
        <v>1718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>
      <c r="A79" s="1"/>
      <c r="B79" s="7">
        <v>62.9</v>
      </c>
      <c r="C79" s="13">
        <v>1396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>
      <c r="A80" s="1"/>
      <c r="B80" s="7">
        <v>64.7</v>
      </c>
      <c r="C80" s="13">
        <v>1718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>
      <c r="A81" s="1"/>
      <c r="B81" s="7">
        <v>64</v>
      </c>
      <c r="C81" s="1">
        <v>1576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>
      <c r="A82" s="1"/>
      <c r="B82" s="7">
        <v>65.900000000000006</v>
      </c>
      <c r="C82" s="1">
        <v>1966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>
      <c r="A83" s="1"/>
      <c r="B83" s="7">
        <v>64.099999999999994</v>
      </c>
      <c r="C83" s="1">
        <v>1596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>
      <c r="A84" s="1"/>
      <c r="B84" s="7">
        <v>66.599999999999994</v>
      </c>
      <c r="C84" s="1">
        <v>2145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>
      <c r="A85" s="1"/>
      <c r="B85" s="7">
        <v>63.3</v>
      </c>
      <c r="C85" s="1">
        <v>1459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>
      <c r="A86" s="1"/>
      <c r="B86" s="7">
        <v>65.099999999999994</v>
      </c>
      <c r="C86" s="1">
        <v>1805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>
      <c r="A87" s="1"/>
      <c r="B87" s="7">
        <v>66.3</v>
      </c>
      <c r="C87" s="1">
        <v>2065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>
      <c r="A88" s="1"/>
      <c r="B88" s="7">
        <v>64.3</v>
      </c>
      <c r="C88" s="1">
        <v>1637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>
      <c r="A89" s="1"/>
      <c r="B89" s="7">
        <v>63.8</v>
      </c>
      <c r="C89" s="1">
        <v>1543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>
      <c r="A90" s="1"/>
      <c r="B90" s="7">
        <v>65.2</v>
      </c>
      <c r="C90" s="1">
        <v>1809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>
      <c r="A91" s="1"/>
      <c r="B91" s="7">
        <v>62.2</v>
      </c>
      <c r="C91" s="1">
        <v>1285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>
      <c r="A92" s="1"/>
      <c r="B92" s="7">
        <v>62</v>
      </c>
      <c r="C92" s="1">
        <v>1257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>
      <c r="A93" s="1"/>
      <c r="B93" s="7">
        <v>64.599999999999994</v>
      </c>
      <c r="C93" s="1">
        <v>1704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>
      <c r="A94" s="1"/>
      <c r="B94" s="7">
        <v>62.7</v>
      </c>
      <c r="C94" s="1">
        <v>1360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>
      <c r="A95" s="1"/>
      <c r="B95" s="7">
        <v>65.900000000000006</v>
      </c>
      <c r="C95" s="1">
        <v>1966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>
      <c r="A96" s="1"/>
      <c r="B96" s="7">
        <v>63.1</v>
      </c>
      <c r="C96" s="1">
        <v>1429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>
      <c r="A97" s="1"/>
      <c r="B97" s="7">
        <v>63.3</v>
      </c>
      <c r="C97" s="1">
        <v>1462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>
      <c r="A98" s="1"/>
      <c r="B98" s="7">
        <v>64.5</v>
      </c>
      <c r="C98" s="1">
        <v>1679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>
      <c r="A99" s="1"/>
      <c r="B99" s="7">
        <v>64.900000000000006</v>
      </c>
      <c r="C99" s="1">
        <v>1758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>
      <c r="A100" s="1"/>
      <c r="B100" s="7">
        <v>64.900000000000006</v>
      </c>
      <c r="C100" s="1">
        <v>1758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>
      <c r="A101" s="1"/>
      <c r="B101" s="7">
        <v>63.6</v>
      </c>
      <c r="C101" s="1">
        <v>1514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>
      <c r="A102" s="1"/>
      <c r="B102" s="7">
        <v>65.2</v>
      </c>
      <c r="C102" s="1">
        <v>1820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>
      <c r="A103" s="1"/>
      <c r="B103" s="7">
        <v>60.7</v>
      </c>
      <c r="C103" s="1">
        <v>1084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>
      <c r="A104" s="1"/>
      <c r="B104" s="7">
        <v>64.3</v>
      </c>
      <c r="C104" s="1">
        <v>1641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>
      <c r="A105" s="1"/>
      <c r="B105" s="7">
        <v>66.3</v>
      </c>
      <c r="C105" s="1">
        <v>2065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>
      <c r="A106" s="1"/>
      <c r="B106" s="7">
        <v>63.5</v>
      </c>
      <c r="C106" s="1">
        <v>1496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>
      <c r="A107" s="1"/>
      <c r="B107" s="7">
        <v>60.7</v>
      </c>
      <c r="C107" s="1">
        <v>1084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>
      <c r="A108" s="1"/>
      <c r="B108" s="7">
        <v>63.3</v>
      </c>
      <c r="C108" s="1">
        <v>1462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>
      <c r="A109" s="1"/>
      <c r="B109" s="7">
        <v>64.599999999999994</v>
      </c>
      <c r="C109" s="1">
        <v>1698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>
      <c r="A110" s="1"/>
      <c r="B110" s="7">
        <v>64.400000000000006</v>
      </c>
      <c r="C110" s="1">
        <v>1660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>
      <c r="A111" s="1"/>
      <c r="B111" s="7">
        <v>64.099999999999994</v>
      </c>
      <c r="C111" s="1">
        <v>1603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>
      <c r="A112" s="1"/>
      <c r="B112" s="7">
        <v>66.2</v>
      </c>
      <c r="C112" s="1">
        <v>2042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>
      <c r="A113" s="1"/>
      <c r="B113" s="7">
        <v>62</v>
      </c>
      <c r="C113" s="1">
        <v>1259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>
      <c r="A114" s="1"/>
      <c r="B114" s="7">
        <v>62.8</v>
      </c>
      <c r="C114" s="1">
        <v>1380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>
      <c r="A115" s="1"/>
      <c r="B115" s="7">
        <v>64.5</v>
      </c>
      <c r="C115" s="1">
        <v>1673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>
      <c r="A116" s="1"/>
      <c r="B116" s="7">
        <v>67.7</v>
      </c>
      <c r="C116" s="1">
        <v>2427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>
      <c r="A117" s="1"/>
      <c r="B117" s="7">
        <v>62.1</v>
      </c>
      <c r="C117" s="1">
        <v>1278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>
      <c r="A118" s="1"/>
      <c r="B118" s="7">
        <v>65.099999999999994</v>
      </c>
      <c r="C118" s="1">
        <v>1807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>
      <c r="A119" s="1"/>
      <c r="B119" s="7">
        <v>65</v>
      </c>
      <c r="C119" s="1">
        <v>1770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>
      <c r="A120" s="1"/>
      <c r="B120" s="7">
        <v>65.2</v>
      </c>
      <c r="C120" s="1">
        <v>1816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>
      <c r="A121" s="1"/>
      <c r="B121" s="7">
        <v>67.099999999999994</v>
      </c>
      <c r="C121" s="1">
        <v>2272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>
      <c r="A122" s="1"/>
      <c r="B122" s="7">
        <v>64.599999999999994</v>
      </c>
      <c r="C122" s="1">
        <v>1706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>
      <c r="A123" s="1"/>
      <c r="B123" s="7">
        <v>64.8</v>
      </c>
      <c r="C123" s="1">
        <v>1742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>
      <c r="A124" s="1"/>
      <c r="B124" s="7">
        <v>66.7</v>
      </c>
      <c r="C124" s="1">
        <v>2163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>
      <c r="A125" s="1"/>
      <c r="B125" s="7">
        <v>63.1</v>
      </c>
      <c r="C125" s="1">
        <v>1421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>
      <c r="A126" s="1"/>
      <c r="B126" s="7">
        <v>62.6</v>
      </c>
      <c r="C126" s="1">
        <v>1351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>
      <c r="A127" s="1"/>
      <c r="B127" s="7">
        <v>64.400000000000006</v>
      </c>
      <c r="C127" s="1">
        <v>1654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>
      <c r="A128" s="1"/>
      <c r="B128" s="7">
        <v>62.4</v>
      </c>
      <c r="C128" s="1">
        <v>1315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>
      <c r="A129" s="1"/>
      <c r="B129" s="7">
        <v>67.7</v>
      </c>
      <c r="C129" s="1">
        <v>2427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>
      <c r="A130" s="1"/>
      <c r="B130" s="7">
        <v>63.4</v>
      </c>
      <c r="C130" s="1">
        <v>1479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>
      <c r="A131" s="1"/>
      <c r="B131" s="7">
        <v>65</v>
      </c>
      <c r="C131" s="1">
        <v>1778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>
      <c r="A132" s="1"/>
      <c r="B132" s="7">
        <v>63.6</v>
      </c>
      <c r="C132" s="1">
        <v>1514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>
      <c r="A133" s="1"/>
      <c r="B133" s="7">
        <v>65.7</v>
      </c>
      <c r="C133" s="1">
        <v>1928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>
      <c r="A134" s="1"/>
      <c r="B134" s="7">
        <v>65.2</v>
      </c>
      <c r="C134" s="1">
        <v>1820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>
      <c r="A135" s="1"/>
      <c r="B135" s="7">
        <v>61.3</v>
      </c>
      <c r="C135" s="1">
        <v>1161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>
      <c r="A136" s="1"/>
      <c r="B136" s="7">
        <v>65.8</v>
      </c>
      <c r="C136" s="1">
        <v>1950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>
      <c r="A137" s="1"/>
      <c r="B137" s="7">
        <v>60.7</v>
      </c>
      <c r="C137" s="1">
        <v>1084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>
      <c r="A138" s="1"/>
      <c r="B138" s="7">
        <v>64.5</v>
      </c>
      <c r="C138" s="1">
        <v>1679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>
      <c r="A139" s="1"/>
      <c r="B139" s="7">
        <v>64.2</v>
      </c>
      <c r="C139" s="1">
        <v>1622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>
      <c r="A140" s="1"/>
      <c r="B140" s="7">
        <v>62.6</v>
      </c>
      <c r="C140" s="1">
        <v>1349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>
      <c r="A141" s="1"/>
      <c r="B141" s="7">
        <v>59</v>
      </c>
      <c r="C141" s="1">
        <v>891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>
      <c r="A142" s="1"/>
      <c r="B142" s="7">
        <v>64.099999999999994</v>
      </c>
      <c r="C142" s="1">
        <v>1603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>
      <c r="A143" s="1"/>
      <c r="B143" s="7">
        <v>64.099999999999994</v>
      </c>
      <c r="C143" s="1">
        <v>1603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>
      <c r="A144" s="1"/>
      <c r="B144" s="7">
        <v>66.3</v>
      </c>
      <c r="C144" s="1">
        <v>2065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>
      <c r="A145" s="1"/>
      <c r="B145" s="7">
        <v>62.6</v>
      </c>
      <c r="C145" s="1">
        <v>1349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>
      <c r="A146" s="1"/>
      <c r="B146" s="7">
        <v>64.2</v>
      </c>
      <c r="C146" s="1">
        <v>1622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>
      <c r="A147" s="1"/>
      <c r="B147" s="7">
        <v>61.7</v>
      </c>
      <c r="C147" s="1">
        <v>1216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>
      <c r="A148" s="1"/>
      <c r="B148" s="7">
        <v>63.1</v>
      </c>
      <c r="C148" s="1">
        <v>1429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>
      <c r="A149" s="1"/>
      <c r="B149" s="7">
        <v>63.6</v>
      </c>
      <c r="C149" s="1">
        <v>1505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>
      <c r="A150" s="1"/>
      <c r="B150" s="7">
        <v>66.599999999999994</v>
      </c>
      <c r="C150" s="1">
        <v>2128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>
      <c r="A151" s="1"/>
      <c r="B151" s="7">
        <v>63.5</v>
      </c>
      <c r="C151" s="1">
        <v>1503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>
      <c r="A152" s="1"/>
      <c r="B152" s="7">
        <v>67.400000000000006</v>
      </c>
      <c r="C152" s="1">
        <v>2352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>
      <c r="A153" s="1"/>
      <c r="B153" s="7">
        <v>62.7</v>
      </c>
      <c r="C153" s="1">
        <v>1369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>
      <c r="A154" s="1"/>
      <c r="B154" s="7">
        <v>64.7</v>
      </c>
      <c r="C154" s="1">
        <v>1722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>
      <c r="A155" s="1"/>
      <c r="B155" s="7">
        <v>64.599999999999994</v>
      </c>
      <c r="C155" s="1">
        <v>1692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>
      <c r="A156" s="1"/>
      <c r="B156" s="7">
        <v>65.599999999999994</v>
      </c>
      <c r="C156" s="1">
        <v>1908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>
      <c r="A157" s="1"/>
      <c r="B157" s="7">
        <v>66.5</v>
      </c>
      <c r="C157" s="1">
        <v>2118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>
      <c r="A158" s="1"/>
      <c r="B158" s="7">
        <v>65.2</v>
      </c>
      <c r="C158" s="1">
        <v>1824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>
      <c r="A159" s="1"/>
      <c r="B159" s="7">
        <v>62.3</v>
      </c>
      <c r="C159" s="1">
        <v>1299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>
      <c r="A160" s="1"/>
      <c r="B160" s="7">
        <v>62.2</v>
      </c>
      <c r="C160" s="1">
        <v>1293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>
      <c r="A161" s="1"/>
      <c r="B161" s="7">
        <v>65.2</v>
      </c>
      <c r="C161" s="1">
        <v>1824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>
      <c r="A162" s="1"/>
      <c r="B162" s="7">
        <v>64.099999999999994</v>
      </c>
      <c r="C162" s="1">
        <v>1598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>
      <c r="A163" s="1"/>
      <c r="B163" s="7">
        <v>66.599999999999994</v>
      </c>
      <c r="C163" s="1">
        <v>2128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>
      <c r="A164" s="1"/>
      <c r="B164" s="7">
        <v>63</v>
      </c>
      <c r="C164" s="1">
        <v>1413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>
      <c r="A165" s="1"/>
      <c r="B165" s="7">
        <v>66</v>
      </c>
      <c r="C165" s="1">
        <v>1995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>
      <c r="A166" s="1"/>
      <c r="B166" s="7">
        <v>63.3</v>
      </c>
      <c r="C166" s="1">
        <v>1462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>
      <c r="A167" s="1"/>
      <c r="B167" s="7">
        <v>63.1</v>
      </c>
      <c r="C167" s="1">
        <v>1429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>
      <c r="A168" s="1"/>
      <c r="B168" s="7">
        <v>65.900000000000006</v>
      </c>
      <c r="C168" s="1">
        <v>1972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>
      <c r="A169" s="1"/>
      <c r="B169" s="7">
        <v>63.3</v>
      </c>
      <c r="C169" s="1">
        <v>1462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>
      <c r="A170" s="1"/>
      <c r="B170" s="7">
        <v>64.900000000000006</v>
      </c>
      <c r="C170" s="1">
        <v>1758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>
      <c r="A171" s="1"/>
      <c r="B171" s="7">
        <v>60.3</v>
      </c>
      <c r="C171" s="1">
        <v>1035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>
      <c r="A172" s="1"/>
      <c r="B172" s="7">
        <v>62.8</v>
      </c>
      <c r="C172" s="1">
        <v>1380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>
      <c r="A173" s="1"/>
      <c r="B173" s="7">
        <v>64.7</v>
      </c>
      <c r="C173" s="1">
        <v>1718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>
      <c r="A174" s="1"/>
      <c r="B174" s="7">
        <v>64</v>
      </c>
      <c r="C174" s="1">
        <v>1585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>
      <c r="A175" s="1"/>
      <c r="B175" s="7">
        <v>57.8</v>
      </c>
      <c r="C175" s="1">
        <v>776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>
      <c r="A176" s="1"/>
      <c r="B176" s="7" t="s">
        <v>0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>
      <c r="A177" s="1"/>
      <c r="B177" s="7">
        <v>63.2</v>
      </c>
      <c r="C177" s="1">
        <v>1445.4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>
      <c r="A178" s="1"/>
      <c r="B178" s="7">
        <v>64.5</v>
      </c>
      <c r="C178" s="1">
        <v>1678.8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>
      <c r="A179" s="1"/>
      <c r="B179" s="7">
        <v>62.7</v>
      </c>
      <c r="C179" s="1">
        <v>1364.6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>
      <c r="A180" s="1"/>
      <c r="B180" s="7">
        <v>62.2</v>
      </c>
      <c r="C180" s="1">
        <v>1288.2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>
      <c r="A181" s="1"/>
      <c r="B181" s="7">
        <v>60.9</v>
      </c>
      <c r="C181" s="1">
        <v>1109.2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>
      <c r="A182" s="1"/>
      <c r="B182" s="7">
        <v>65.7</v>
      </c>
      <c r="C182" s="1">
        <v>1927.5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>
      <c r="A183" s="1"/>
      <c r="B183" s="7">
        <v>61.9</v>
      </c>
      <c r="C183" s="1">
        <v>1248.8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>
      <c r="A184" s="1"/>
      <c r="B184" s="7">
        <v>67</v>
      </c>
      <c r="C184" s="1">
        <v>2238.6999999999998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>
      <c r="A185" s="1"/>
      <c r="B185" s="7">
        <v>62.9</v>
      </c>
      <c r="C185" s="1">
        <v>1391.6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>
      <c r="A186" s="1"/>
      <c r="B186" s="7">
        <v>66.3</v>
      </c>
      <c r="C186" s="1">
        <v>2070.1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>
      <c r="A187" s="1"/>
      <c r="B187" s="7">
        <v>64.599999999999994</v>
      </c>
      <c r="C187" s="1">
        <v>1704.1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>
      <c r="A188" s="1"/>
      <c r="B188" s="7">
        <v>64.599999999999994</v>
      </c>
      <c r="C188" s="1">
        <v>1688.5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>
      <c r="A189" s="1"/>
      <c r="B189" s="7">
        <v>64</v>
      </c>
      <c r="C189" s="1">
        <v>1579.4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>
      <c r="A190" s="1"/>
      <c r="B190" s="7">
        <v>64.8</v>
      </c>
      <c r="C190" s="1">
        <v>1741.8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>
      <c r="A191" s="1"/>
      <c r="B191" s="7">
        <v>66.099999999999994</v>
      </c>
      <c r="C191" s="1">
        <v>2018.4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>
      <c r="A192" s="1"/>
      <c r="B192" s="7">
        <v>66.900000000000006</v>
      </c>
      <c r="C192" s="1">
        <v>2208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>
      <c r="A193" s="1"/>
      <c r="B193" s="7">
        <v>63.5</v>
      </c>
      <c r="C193" s="1">
        <v>1491.1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>
      <c r="A194" s="1"/>
      <c r="B194" s="7">
        <v>60.4</v>
      </c>
      <c r="C194" s="1">
        <v>1048.3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>
      <c r="A195" s="1"/>
      <c r="B195" s="7">
        <v>66.3</v>
      </c>
      <c r="C195" s="1">
        <v>2063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>
      <c r="A196" s="1"/>
      <c r="B196" s="7">
        <v>63.9</v>
      </c>
      <c r="C196" s="1">
        <v>1564.9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>
      <c r="A197" s="1"/>
      <c r="B197" s="7">
        <v>67</v>
      </c>
      <c r="C197" s="1">
        <v>2238.6999999999998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>
      <c r="A198" s="1"/>
      <c r="B198" s="7">
        <v>63.9</v>
      </c>
      <c r="C198" s="1">
        <v>1566.8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>
      <c r="A199" s="1"/>
      <c r="B199" s="7">
        <v>64.599999999999994</v>
      </c>
      <c r="C199" s="1">
        <v>1698.2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>
      <c r="A200" s="1"/>
      <c r="B200" s="7">
        <v>64.900000000000006</v>
      </c>
      <c r="C200" s="1">
        <v>1757.9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>
      <c r="A201" s="1"/>
      <c r="B201" s="7">
        <v>63.2</v>
      </c>
      <c r="C201" s="1">
        <v>1445.4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>
      <c r="A202" s="1"/>
      <c r="B202" s="7">
        <v>63.8</v>
      </c>
      <c r="C202" s="1">
        <v>1548.8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>
      <c r="A203" s="1"/>
      <c r="B203" s="7">
        <v>62.1</v>
      </c>
      <c r="C203" s="1">
        <v>1273.5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>
      <c r="A204" s="1"/>
      <c r="B204" s="7">
        <v>63.4</v>
      </c>
      <c r="C204" s="1">
        <v>1479.1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>
      <c r="A205" s="1"/>
      <c r="B205" s="7">
        <v>61</v>
      </c>
      <c r="C205" s="1">
        <v>1122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>
      <c r="A206" s="1"/>
      <c r="B206" s="7">
        <v>64.099999999999994</v>
      </c>
      <c r="C206" s="1">
        <v>1603.2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>
      <c r="A207" s="1"/>
      <c r="B207" s="7">
        <v>66.3</v>
      </c>
      <c r="C207" s="1">
        <v>2065.4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>
      <c r="A208" s="1"/>
      <c r="B208" s="7">
        <v>64.099999999999994</v>
      </c>
      <c r="C208" s="1">
        <v>1603.2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>
      <c r="A209" s="1"/>
      <c r="B209" s="7">
        <v>58.8</v>
      </c>
      <c r="C209" s="1">
        <v>870.96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>
      <c r="A210" s="1"/>
      <c r="B210" s="7">
        <v>62</v>
      </c>
      <c r="C210" s="1">
        <v>1258.9000000000001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>
      <c r="A211" s="1"/>
      <c r="B211" s="7">
        <v>64.2</v>
      </c>
      <c r="C211" s="1">
        <v>1621.8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>
      <c r="A212" s="1"/>
      <c r="B212" s="7">
        <v>64.5</v>
      </c>
      <c r="C212" s="1">
        <v>1678.8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>
      <c r="A213" s="1"/>
      <c r="B213" s="7">
        <v>62.3</v>
      </c>
      <c r="C213" s="1">
        <v>1303.2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>
      <c r="A214" s="1"/>
      <c r="B214" s="7">
        <v>62</v>
      </c>
      <c r="C214" s="1">
        <v>1258.9000000000001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>
      <c r="A215" s="1"/>
      <c r="B215" s="7">
        <v>63.2</v>
      </c>
      <c r="C215" s="1">
        <v>1445.4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>
      <c r="A216" s="1"/>
      <c r="B216" s="7">
        <v>64.7</v>
      </c>
      <c r="C216" s="1">
        <v>1717.9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>
      <c r="A217" s="1"/>
      <c r="B217" s="7">
        <v>63.8</v>
      </c>
      <c r="C217" s="1">
        <v>1552.4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>
      <c r="A218" s="1"/>
      <c r="B218" s="7">
        <v>66.900000000000006</v>
      </c>
      <c r="C218" s="1">
        <v>2202.9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>
      <c r="A219" s="1"/>
      <c r="B219" s="7">
        <v>65.900000000000006</v>
      </c>
      <c r="C219" s="1">
        <v>1963.4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>
      <c r="A220" s="1"/>
      <c r="B220" s="7">
        <v>65.099999999999994</v>
      </c>
      <c r="C220" s="1">
        <v>1800.9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>
      <c r="A221" s="1"/>
      <c r="B221" s="7">
        <v>64.400000000000006</v>
      </c>
      <c r="C221" s="1">
        <v>1655.8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>
      <c r="A222" s="1"/>
      <c r="B222" s="7">
        <v>62.9</v>
      </c>
      <c r="C222" s="1">
        <v>1396.4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>
      <c r="A223" s="1"/>
      <c r="B223" s="7">
        <v>64.599999999999994</v>
      </c>
      <c r="C223" s="1">
        <v>1692.4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>
      <c r="A224" s="1"/>
      <c r="B224" s="7">
        <v>65.2</v>
      </c>
      <c r="C224" s="1">
        <v>1815.5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>
      <c r="A225" s="1"/>
      <c r="B225" s="7">
        <v>65.7</v>
      </c>
      <c r="C225" s="1">
        <v>1936.4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>
      <c r="A226" s="1"/>
      <c r="B226" s="7">
        <v>64.5</v>
      </c>
      <c r="C226" s="1">
        <v>1671.1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>
      <c r="A227" s="1"/>
      <c r="B227" s="7">
        <v>62.3</v>
      </c>
      <c r="C227" s="1">
        <v>1301.7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>
      <c r="A228" s="1"/>
      <c r="B228" s="7">
        <v>61.3</v>
      </c>
      <c r="C228" s="1">
        <v>1165.5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>
      <c r="A229" s="1"/>
      <c r="B229" s="7">
        <v>65.599999999999994</v>
      </c>
      <c r="C229" s="1">
        <v>1896.7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>
      <c r="A230" s="1"/>
      <c r="B230" s="7">
        <v>65.599999999999994</v>
      </c>
      <c r="C230" s="1">
        <v>1894.5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>
      <c r="A231" s="1"/>
      <c r="B231" s="7">
        <v>66.900000000000006</v>
      </c>
      <c r="C231" s="1">
        <v>2202.9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>
      <c r="A232" s="1"/>
      <c r="B232" s="7">
        <v>63.3</v>
      </c>
      <c r="C232" s="1">
        <v>1462.2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>
      <c r="A233" s="1"/>
      <c r="B233" s="7">
        <v>65.7</v>
      </c>
      <c r="C233" s="1">
        <v>1927.5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>
      <c r="A234" s="1"/>
      <c r="B234" s="7">
        <v>63.8</v>
      </c>
      <c r="C234" s="1">
        <v>1548.8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>
      <c r="A235" s="1"/>
      <c r="B235" s="7">
        <v>63.6</v>
      </c>
      <c r="C235" s="1">
        <v>1513.6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>
      <c r="A236" s="1"/>
      <c r="B236" s="7">
        <v>63.1</v>
      </c>
      <c r="C236" s="1">
        <v>1428.9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>
      <c r="A237" s="1"/>
      <c r="B237" s="7">
        <v>62.1</v>
      </c>
      <c r="C237" s="1">
        <v>1273.5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>
      <c r="A238" s="1"/>
      <c r="B238" s="7">
        <v>65.099999999999994</v>
      </c>
      <c r="C238" s="1">
        <v>1798.9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>
      <c r="A239" s="1"/>
      <c r="B239" s="7">
        <v>60.6</v>
      </c>
      <c r="C239" s="1">
        <v>1071.5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>
      <c r="A240" s="1"/>
      <c r="B240" s="7">
        <v>64.099999999999994</v>
      </c>
      <c r="C240" s="1">
        <v>1603.2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>
      <c r="A241" s="1"/>
      <c r="B241" s="7">
        <v>64.3</v>
      </c>
      <c r="C241" s="1">
        <v>1640.6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>
      <c r="A242" s="1"/>
      <c r="B242" s="7" t="s">
        <v>0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>
      <c r="A243" s="1"/>
      <c r="B243" s="7">
        <v>56.7</v>
      </c>
      <c r="C243" s="1">
        <v>683.91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>
      <c r="A244" s="1"/>
      <c r="B244" s="7">
        <v>61.4</v>
      </c>
      <c r="C244" s="1">
        <v>1174.9000000000001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>
      <c r="A245" s="1"/>
      <c r="B245" s="7">
        <v>63</v>
      </c>
      <c r="C245" s="1">
        <v>1412.5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>
      <c r="A246" s="1"/>
      <c r="B246" s="7">
        <v>65.7</v>
      </c>
      <c r="C246" s="1">
        <v>1927.5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>
      <c r="A247" s="1"/>
      <c r="B247" s="7" t="s">
        <v>0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>
      <c r="A248" s="1"/>
      <c r="B248" s="7">
        <v>65.2</v>
      </c>
      <c r="C248" s="1">
        <v>1819.7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>
      <c r="A249" s="1"/>
      <c r="B249" s="7">
        <v>64</v>
      </c>
      <c r="C249" s="1">
        <v>1584.9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>
      <c r="A250" s="1"/>
      <c r="B250" s="7">
        <v>63.4</v>
      </c>
      <c r="C250" s="1">
        <v>1479.1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</sheetData>
  <mergeCells count="14">
    <mergeCell ref="R41:Z41"/>
    <mergeCell ref="R2:S2"/>
    <mergeCell ref="B3:G3"/>
    <mergeCell ref="J3:O3"/>
    <mergeCell ref="R11:S11"/>
    <mergeCell ref="R16:AJ40"/>
    <mergeCell ref="B38:G38"/>
    <mergeCell ref="J38:O38"/>
    <mergeCell ref="B39:E39"/>
    <mergeCell ref="F39:G39"/>
    <mergeCell ref="J39:M39"/>
    <mergeCell ref="N39:O39"/>
    <mergeCell ref="J40:M40"/>
    <mergeCell ref="N40:O40"/>
  </mergeCells>
  <conditionalFormatting sqref="S10:AJ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0:AJ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D4323-8C2E-43BB-B023-44B8485141AB}">
  <dimension ref="B2:G18"/>
  <sheetViews>
    <sheetView workbookViewId="0">
      <selection activeCell="E28" sqref="E28"/>
    </sheetView>
  </sheetViews>
  <sheetFormatPr defaultRowHeight="15"/>
  <cols>
    <col min="5" max="5" width="17" customWidth="1"/>
    <col min="6" max="6" width="16.85546875" customWidth="1"/>
  </cols>
  <sheetData>
    <row r="2" spans="2:7"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</row>
    <row r="3" spans="2:7">
      <c r="B3" s="27" t="s">
        <v>0</v>
      </c>
      <c r="C3" s="27" t="s">
        <v>0</v>
      </c>
      <c r="D3" s="27" t="s">
        <v>0</v>
      </c>
      <c r="E3" s="27" t="s">
        <v>0</v>
      </c>
      <c r="F3" s="27" t="s">
        <v>0</v>
      </c>
      <c r="G3" s="27" t="s">
        <v>0</v>
      </c>
    </row>
    <row r="4" spans="2:7">
      <c r="B4" s="27" t="s">
        <v>0</v>
      </c>
      <c r="C4" s="28" t="s">
        <v>19</v>
      </c>
      <c r="D4" s="29" t="s">
        <v>9</v>
      </c>
      <c r="E4" s="28" t="s">
        <v>20</v>
      </c>
      <c r="F4" s="30" t="s">
        <v>21</v>
      </c>
      <c r="G4" s="27" t="s">
        <v>0</v>
      </c>
    </row>
    <row r="5" spans="2:7">
      <c r="B5" s="27" t="s">
        <v>0</v>
      </c>
      <c r="C5" s="31">
        <v>0.5</v>
      </c>
      <c r="D5" s="32">
        <f>C5/3</f>
        <v>0.16666666666666666</v>
      </c>
      <c r="E5" s="33">
        <f>1-(_xlfn.NORM.DIST(C5,0,1,TRUE)-_xlfn.NORM.DIST(-C5,0,1,TRUE))</f>
        <v>0.61707507745197376</v>
      </c>
      <c r="F5" s="34">
        <f>1-(_xlfn.NORM.DIST(C5,0,1,TRUE))</f>
        <v>0.30853753872598688</v>
      </c>
      <c r="G5" s="27" t="s">
        <v>0</v>
      </c>
    </row>
    <row r="6" spans="2:7">
      <c r="B6" s="27" t="s">
        <v>0</v>
      </c>
      <c r="C6" s="31">
        <v>1</v>
      </c>
      <c r="D6" s="32">
        <f t="shared" ref="D6:D16" si="0">C6/3</f>
        <v>0.33333333333333331</v>
      </c>
      <c r="E6" s="33">
        <f t="shared" ref="E6:E18" si="1">1-(_xlfn.NORM.DIST(C6,0,1,TRUE)-_xlfn.NORM.DIST(-C6,0,1,TRUE))</f>
        <v>0.31731050786291393</v>
      </c>
      <c r="F6" s="34">
        <f t="shared" ref="F6:F16" si="2">1-(_xlfn.NORM.DIST(C6,0,1,TRUE))</f>
        <v>0.15865525393145696</v>
      </c>
      <c r="G6" s="27" t="s">
        <v>0</v>
      </c>
    </row>
    <row r="7" spans="2:7">
      <c r="B7" s="27" t="s">
        <v>0</v>
      </c>
      <c r="C7" s="31">
        <v>1.5</v>
      </c>
      <c r="D7" s="32">
        <f t="shared" si="0"/>
        <v>0.5</v>
      </c>
      <c r="E7" s="33">
        <f t="shared" si="1"/>
        <v>0.13361440253771617</v>
      </c>
      <c r="F7" s="34">
        <f t="shared" si="2"/>
        <v>6.6807201268858085E-2</v>
      </c>
      <c r="G7" s="27" t="s">
        <v>0</v>
      </c>
    </row>
    <row r="8" spans="2:7">
      <c r="B8" s="27" t="s">
        <v>0</v>
      </c>
      <c r="C8" s="31">
        <v>2</v>
      </c>
      <c r="D8" s="32">
        <f t="shared" si="0"/>
        <v>0.66666666666666663</v>
      </c>
      <c r="E8" s="33">
        <f t="shared" si="1"/>
        <v>4.5500263896358417E-2</v>
      </c>
      <c r="F8" s="34">
        <f t="shared" si="2"/>
        <v>2.2750131948179209E-2</v>
      </c>
      <c r="G8" s="27" t="s">
        <v>0</v>
      </c>
    </row>
    <row r="9" spans="2:7">
      <c r="B9" s="27" t="s">
        <v>0</v>
      </c>
      <c r="C9" s="31">
        <v>2.5</v>
      </c>
      <c r="D9" s="32">
        <f t="shared" si="0"/>
        <v>0.83333333333333337</v>
      </c>
      <c r="E9" s="33">
        <f t="shared" si="1"/>
        <v>1.2419330651552318E-2</v>
      </c>
      <c r="F9" s="34">
        <f t="shared" si="2"/>
        <v>6.2096653257761592E-3</v>
      </c>
      <c r="G9" s="27" t="s">
        <v>0</v>
      </c>
    </row>
    <row r="10" spans="2:7">
      <c r="B10" s="27" t="s">
        <v>0</v>
      </c>
      <c r="C10" s="45">
        <v>3</v>
      </c>
      <c r="D10" s="46">
        <f t="shared" si="0"/>
        <v>1</v>
      </c>
      <c r="E10" s="47">
        <f t="shared" si="1"/>
        <v>2.6997960632602069E-3</v>
      </c>
      <c r="F10" s="48">
        <f t="shared" si="2"/>
        <v>1.3498980316301035E-3</v>
      </c>
      <c r="G10" s="27" t="s">
        <v>0</v>
      </c>
    </row>
    <row r="11" spans="2:7">
      <c r="B11" s="27" t="s">
        <v>0</v>
      </c>
      <c r="C11" s="31">
        <v>3.5</v>
      </c>
      <c r="D11" s="32">
        <f t="shared" si="0"/>
        <v>1.1666666666666667</v>
      </c>
      <c r="E11" s="33">
        <f t="shared" si="1"/>
        <v>4.6525815807108017E-4</v>
      </c>
      <c r="F11" s="34">
        <f t="shared" si="2"/>
        <v>2.3262907903554009E-4</v>
      </c>
      <c r="G11" s="27" t="s">
        <v>0</v>
      </c>
    </row>
    <row r="12" spans="2:7">
      <c r="B12" s="27" t="s">
        <v>0</v>
      </c>
      <c r="C12" s="31">
        <v>4</v>
      </c>
      <c r="D12" s="32">
        <f t="shared" si="0"/>
        <v>1.3333333333333333</v>
      </c>
      <c r="E12" s="35">
        <f t="shared" si="1"/>
        <v>6.3342483666239957E-5</v>
      </c>
      <c r="F12" s="36">
        <f t="shared" si="2"/>
        <v>3.1671241833119979E-5</v>
      </c>
      <c r="G12" s="27" t="s">
        <v>0</v>
      </c>
    </row>
    <row r="13" spans="2:7">
      <c r="B13" s="27" t="s">
        <v>0</v>
      </c>
      <c r="C13" s="31">
        <v>4.5</v>
      </c>
      <c r="D13" s="32">
        <f t="shared" si="0"/>
        <v>1.5</v>
      </c>
      <c r="E13" s="37">
        <f t="shared" si="1"/>
        <v>6.7953462494774186E-6</v>
      </c>
      <c r="F13" s="38">
        <f t="shared" si="2"/>
        <v>3.3976731247387093E-6</v>
      </c>
      <c r="G13" s="27" t="s">
        <v>0</v>
      </c>
    </row>
    <row r="14" spans="2:7">
      <c r="B14" s="27" t="s">
        <v>0</v>
      </c>
      <c r="C14" s="31">
        <v>5</v>
      </c>
      <c r="D14" s="32">
        <f t="shared" si="0"/>
        <v>1.6666666666666667</v>
      </c>
      <c r="E14" s="39">
        <f t="shared" si="1"/>
        <v>5.7330314384707037E-7</v>
      </c>
      <c r="F14" s="40">
        <f t="shared" si="2"/>
        <v>2.8665157192353519E-7</v>
      </c>
      <c r="G14" s="27" t="s">
        <v>0</v>
      </c>
    </row>
    <row r="15" spans="2:7">
      <c r="B15" s="27" t="s">
        <v>0</v>
      </c>
      <c r="C15" s="31">
        <v>5.5</v>
      </c>
      <c r="D15" s="32">
        <f t="shared" si="0"/>
        <v>1.8333333333333333</v>
      </c>
      <c r="E15" s="41">
        <f t="shared" si="1"/>
        <v>3.7979124956066812E-8</v>
      </c>
      <c r="F15" s="42">
        <f t="shared" si="2"/>
        <v>1.8989562478033406E-8</v>
      </c>
      <c r="G15" s="27" t="s">
        <v>0</v>
      </c>
    </row>
    <row r="16" spans="2:7">
      <c r="B16" s="27" t="s">
        <v>0</v>
      </c>
      <c r="C16" s="31">
        <v>6</v>
      </c>
      <c r="D16" s="32">
        <f t="shared" si="0"/>
        <v>2</v>
      </c>
      <c r="E16" s="43">
        <f t="shared" si="1"/>
        <v>1.9731754008489588E-9</v>
      </c>
      <c r="F16" s="44">
        <f t="shared" si="2"/>
        <v>9.8658770042447941E-10</v>
      </c>
      <c r="G16" s="27" t="s">
        <v>0</v>
      </c>
    </row>
    <row r="17" spans="2:7">
      <c r="B17" s="27" t="s">
        <v>0</v>
      </c>
      <c r="C17" s="27" t="s">
        <v>0</v>
      </c>
      <c r="D17" s="27" t="s">
        <v>0</v>
      </c>
      <c r="E17" s="27"/>
      <c r="F17" s="27" t="s">
        <v>0</v>
      </c>
      <c r="G17" s="27" t="s">
        <v>0</v>
      </c>
    </row>
    <row r="18" spans="2:7">
      <c r="B18" s="27" t="s">
        <v>0</v>
      </c>
      <c r="C18" s="27" t="s">
        <v>0</v>
      </c>
      <c r="D18" s="27" t="s">
        <v>0</v>
      </c>
      <c r="E18" s="27"/>
      <c r="F18" s="27" t="s">
        <v>0</v>
      </c>
      <c r="G18" s="27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2022-12-18T16:25:21Z</dcterms:created>
  <dcterms:modified xsi:type="dcterms:W3CDTF">2022-12-18T23:27:46Z</dcterms:modified>
  <cp:category/>
  <cp:contentStatus/>
</cp:coreProperties>
</file>